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Suivi PREAA 2021-2022\Commentaire rapport 2e  jet De Catalina\Farany De Catalina Rapport 5 Octobre 2024\"/>
    </mc:Choice>
  </mc:AlternateContent>
  <xr:revisionPtr revIDLastSave="0" documentId="13_ncr:1_{00CAB9FD-D434-4684-9F04-A2BF3E5E183E}" xr6:coauthVersionLast="47" xr6:coauthVersionMax="47" xr10:uidLastSave="{00000000-0000-0000-0000-000000000000}"/>
  <bookViews>
    <workbookView xWindow="-110" yWindow="-110" windowWidth="19420" windowHeight="10300" activeTab="3" xr2:uid="{11A4E775-7CAB-461B-918F-190F70966290}"/>
  </bookViews>
  <sheets>
    <sheet name="Section 7.2" sheetId="1" r:id="rId1"/>
    <sheet name="Section 7.3" sheetId="2" r:id="rId2"/>
    <sheet name="Section 8" sheetId="3" r:id="rId3"/>
    <sheet name="Adjustments" sheetId="4" r:id="rId4"/>
  </sheets>
  <externalReferences>
    <externalReference r:id="rId5"/>
  </externalReferences>
  <definedNames>
    <definedName name="_Toc79740668" localSheetId="0">'Section 7.2'!$A$1</definedName>
    <definedName name="_Toc79740670" localSheetId="2">'Section 8'!$A$1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4" l="1"/>
  <c r="C3" i="4"/>
  <c r="G5" i="4"/>
  <c r="G4" i="4"/>
  <c r="I5" i="4" l="1"/>
  <c r="I4" i="4"/>
  <c r="G3" i="4"/>
  <c r="O9" i="4"/>
  <c r="I3" i="4" s="1"/>
  <c r="E4" i="4"/>
  <c r="E5" i="4"/>
  <c r="E6" i="4"/>
  <c r="E7" i="4"/>
  <c r="E3" i="4"/>
  <c r="F21" i="2"/>
  <c r="F37" i="2" s="1"/>
  <c r="F27" i="2"/>
  <c r="F31" i="2" s="1"/>
  <c r="F11" i="2"/>
  <c r="D9" i="3" l="1"/>
  <c r="D17" i="3" s="1"/>
  <c r="D21" i="3" s="1"/>
  <c r="D25" i="3" s="1"/>
  <c r="H3" i="4"/>
  <c r="F35" i="2"/>
  <c r="E37" i="1"/>
  <c r="E17" i="1"/>
  <c r="E11" i="1"/>
  <c r="E19" i="1" s="1"/>
  <c r="E24" i="1" s="1"/>
  <c r="E39" i="1" s="1"/>
  <c r="I9" i="4" l="1"/>
  <c r="J3" i="4"/>
  <c r="F39" i="2"/>
  <c r="D27" i="3"/>
  <c r="L5" i="4" l="1"/>
  <c r="L4" i="4"/>
  <c r="D31" i="3"/>
  <c r="N3" i="4"/>
  <c r="O3" i="4" s="1"/>
  <c r="M4" i="4" l="1"/>
</calcChain>
</file>

<file path=xl/sharedStrings.xml><?xml version="1.0" encoding="utf-8"?>
<sst xmlns="http://schemas.openxmlformats.org/spreadsheetml/2006/main" count="142" uniqueCount="97">
  <si>
    <t>7.2        Quantification of Reversals during the Reporting Period</t>
  </si>
  <si>
    <t xml:space="preserve">Using the table below, please confirm and quantify any Reversals of ERs that might have occurred during the Reporting Period. </t>
  </si>
  <si>
    <r>
      <t xml:space="preserve">Refer to </t>
    </r>
    <r>
      <rPr>
        <b/>
        <i/>
        <sz val="10"/>
        <color rgb="FF000000"/>
        <rFont val="Calibri"/>
        <family val="2"/>
      </rPr>
      <t xml:space="preserve">indicator 19.1 </t>
    </r>
    <r>
      <rPr>
        <i/>
        <sz val="10"/>
        <color rgb="FF000000"/>
        <rFont val="Calibri"/>
        <family val="2"/>
      </rPr>
      <t>of the Methodological Framework and the FCPF ER Program Buffer Guidelines.</t>
    </r>
  </si>
  <si>
    <t>A.</t>
  </si>
  <si>
    <r>
      <t>ER Program Reference level for this Reporting Period (tCO</t>
    </r>
    <r>
      <rPr>
        <b/>
        <vertAlign val="subscript"/>
        <sz val="10"/>
        <color rgb="FF000000"/>
        <rFont val="Calibri"/>
        <family val="2"/>
      </rPr>
      <t>2</t>
    </r>
    <r>
      <rPr>
        <b/>
        <sz val="10"/>
        <color rgb="FF000000"/>
        <rFont val="Calibri"/>
        <family val="2"/>
      </rPr>
      <t>-e)</t>
    </r>
  </si>
  <si>
    <t>from section 4.1</t>
  </si>
  <si>
    <t>B.</t>
  </si>
  <si>
    <t>ER Program Reference level for all previous Reporting Periods in the ERPA (tCO2-e).</t>
  </si>
  <si>
    <t>from section 4.1 of previous ER Monitoring Reports</t>
  </si>
  <si>
    <t>+</t>
  </si>
  <si>
    <t>C.</t>
  </si>
  <si>
    <t>Cumulative Reference Level Emissions for all Reporting Periods [A + B]</t>
  </si>
  <si>
    <t>D.</t>
  </si>
  <si>
    <r>
      <t>Estimation of emissions by sources and removals by sinks for this Reporting Period (tCO</t>
    </r>
    <r>
      <rPr>
        <b/>
        <vertAlign val="subscript"/>
        <sz val="10"/>
        <color rgb="FF000000"/>
        <rFont val="Calibri"/>
        <family val="2"/>
      </rPr>
      <t>2</t>
    </r>
    <r>
      <rPr>
        <b/>
        <sz val="10"/>
        <color rgb="FF000000"/>
        <rFont val="Calibri"/>
        <family val="2"/>
      </rPr>
      <t>-e)</t>
    </r>
  </si>
  <si>
    <t>from section 4.2</t>
  </si>
  <si>
    <t>E.</t>
  </si>
  <si>
    <r>
      <t>Estimation of emissions by sources and removals by sinks for all previous Reporting Periods in the ERPA (tCO</t>
    </r>
    <r>
      <rPr>
        <b/>
        <vertAlign val="subscript"/>
        <sz val="10"/>
        <color rgb="FF000000"/>
        <rFont val="Calibri"/>
        <family val="2"/>
      </rPr>
      <t>2</t>
    </r>
    <r>
      <rPr>
        <b/>
        <sz val="10"/>
        <color rgb="FF000000"/>
        <rFont val="Calibri"/>
        <family val="2"/>
      </rPr>
      <t>-e)</t>
    </r>
  </si>
  <si>
    <t>From section 4.2 of previous ER Monitoring Reports</t>
  </si>
  <si>
    <t>F.</t>
  </si>
  <si>
    <t>Cumulative emissions by sources and removals by sinks including the current reporting period (as an aggregate accumulated since beginning of the ERPA) [D + E]</t>
  </si>
  <si>
    <t>_</t>
  </si>
  <si>
    <t>G.</t>
  </si>
  <si>
    <t>Cumulative quantity of Total ERs estimated including the current reporting period (as an aggregate of ERs accumulated since beginning of the ERPA) [C – F]</t>
  </si>
  <si>
    <t>H.</t>
  </si>
  <si>
    <t>Cumulative quantity of Total ERs estimated for prior reporting periods (as an aggregate of ERs accumulated since beginning of the ERPA)</t>
  </si>
  <si>
    <t>from previous ER Monitoring Reports</t>
  </si>
  <si>
    <t>I.</t>
  </si>
  <si>
    <t xml:space="preserve">[G – H], negative number indicates Reversals </t>
  </si>
  <si>
    <t>If I. above is negative and reversals have occurred complete the following:</t>
  </si>
  <si>
    <t>J.</t>
  </si>
  <si>
    <t>Cumulative quantity FCPF ERs estimated including the current Reporting Period (as an aggregate of FCPF ERs accumulated since the Crediting Period Start Date)</t>
  </si>
  <si>
    <t>from previous ER monitoring reports, section 8</t>
  </si>
  <si>
    <t>K.</t>
  </si>
  <si>
    <t>Cumulative ER Program´s Pooled Reversal Buffer contributions  (as an aggregate of Pooled Reversal Buffer ERs accumulated since the Crediting Period Start Date)</t>
  </si>
  <si>
    <t>L.</t>
  </si>
  <si>
    <r>
      <t>Cumulative ER Program´s Uncertainty Buffer contributions  (as an aggregate of Uncertainty Buffer ERs accumulated since the Crediting Period Start Date)</t>
    </r>
    <r>
      <rPr>
        <sz val="8"/>
        <color rgb="FF000000"/>
        <rFont val="Times New Roman"/>
        <family val="1"/>
      </rPr>
      <t> </t>
    </r>
  </si>
  <si>
    <t>M.</t>
  </si>
  <si>
    <r>
      <t>Cumulative ER Program´s Pooled Reversal Buffer replenishments  (as an aggregate of Reversal Buffer ERs replenished since the Crediting Period Start Date)</t>
    </r>
    <r>
      <rPr>
        <sz val="8"/>
        <color rgb="FF000000"/>
        <rFont val="Times New Roman"/>
        <family val="1"/>
      </rPr>
      <t> </t>
    </r>
  </si>
  <si>
    <t>from previous ER monitoring reports, section 7.3</t>
  </si>
  <si>
    <t>N.</t>
  </si>
  <si>
    <t>Cumulative amount of FCPF ERs , Uncertainty and Pooled Reversal Buffer contributions and replenishments (as an aggregate since the Crediting Period Start Date) [J + K + L + M ]</t>
  </si>
  <si>
    <t>O.</t>
  </si>
  <si>
    <t>Quantity of Buffer ERs to be canceled from the Pooled Reversal Buffer account [If I &lt; N, report the value of I; if I &gt; N, report the value of N]</t>
  </si>
  <si>
    <t xml:space="preserve">7.3       Quantification of pooled reversal buffer replenishments </t>
  </si>
  <si>
    <t>Using the table below, please confirm and quantify the amount of Pooled Reversal Buffer replenishments applicable in the current reporting period.</t>
  </si>
  <si>
    <r>
      <t xml:space="preserve">Refer to </t>
    </r>
    <r>
      <rPr>
        <b/>
        <i/>
        <sz val="10"/>
        <color rgb="FF000000"/>
        <rFont val="Calibri"/>
        <family val="2"/>
      </rPr>
      <t xml:space="preserve">indicator 19 </t>
    </r>
    <r>
      <rPr>
        <i/>
        <sz val="10"/>
        <color rgb="FF000000"/>
        <rFont val="Calibri"/>
        <family val="2"/>
      </rPr>
      <t>of the Methodological Framework and the FCPF ER Program Buffer Guidelines.</t>
    </r>
  </si>
  <si>
    <r>
      <t>Emission Reductions during the Reporting period (tCO</t>
    </r>
    <r>
      <rPr>
        <b/>
        <vertAlign val="subscript"/>
        <sz val="10"/>
        <color rgb="FF000000"/>
        <rFont val="Calibri"/>
        <family val="2"/>
      </rPr>
      <t>2</t>
    </r>
    <r>
      <rPr>
        <b/>
        <sz val="10"/>
        <color rgb="FF000000"/>
        <rFont val="Calibri"/>
        <family val="2"/>
      </rPr>
      <t>-e)</t>
    </r>
  </si>
  <si>
    <t>from section 4.3</t>
  </si>
  <si>
    <t>If applicable, number of Emission Reductions from reducing forest degradation that have been estimated using proxy-based estimation approaches (use zero if not applicable)</t>
  </si>
  <si>
    <t>Number of Emission Reductions estimated using measurement approaches (A-B)</t>
  </si>
  <si>
    <t>Percentage of ERs (A) for which the ability to transfer Title to ERs is clear or uncontested</t>
  </si>
  <si>
    <t>from section 6.1</t>
  </si>
  <si>
    <t>ERs sold, assigned or otherwise used by any other entity for sale, public relations, compliance or any other purpose including ERs accounted separately under other GHG accounting schemes or ERs that have been set-aside to meet Reversal management requirements under other GHG accounting schemes</t>
  </si>
  <si>
    <t>from section 6.4</t>
  </si>
  <si>
    <t>Cumulative Pooled Reversal Buffer cancellations (as an aggregate since the Crediting Period Start Date)</t>
  </si>
  <si>
    <t>from previous ER monitoring reports section 7.2, O</t>
  </si>
  <si>
    <t>Cumulative ER Program´s Pooled Reversal Buffer contributions (as an aggregate of Pooled Reversal Buffer ERs accumulated since the Crediting Period Start Date)</t>
  </si>
  <si>
    <t>Proportion of cumulative Pooled Reversal Buffer cancellations/cumulative Pooled Reversal Buffer contributions [F / G]</t>
  </si>
  <si>
    <t>Year of the Crediting Period where the latest reversal took place (e.g., 1,2,3…)</t>
  </si>
  <si>
    <t>from previous ER monitoring reports</t>
  </si>
  <si>
    <t>Cumulative previous Pooled Reversal Buffer replenishments (as an aggregate since the Crediting Period Start Date)</t>
  </si>
  <si>
    <t>from previous ER monitoring reports, section 7.3, P</t>
  </si>
  <si>
    <t>Proportion of cumulative previous Pooled Reversal Buffer replenishments/cumulative Pooled Reversal Buffer cancellations [J /F]</t>
  </si>
  <si>
    <t>Complete either a), b) or c) below, depending on the situation, to estimate the amount of the replenishment:</t>
  </si>
  <si>
    <r>
      <t>a)</t>
    </r>
    <r>
      <rPr>
        <b/>
        <sz val="7"/>
        <color rgb="FF000000"/>
        <rFont val="Times New Roman"/>
        <family val="1"/>
      </rPr>
      <t xml:space="preserve">       </t>
    </r>
    <r>
      <rPr>
        <b/>
        <sz val="10"/>
        <color rgb="FF000000"/>
        <rFont val="Calibri"/>
        <family val="2"/>
      </rPr>
      <t>If K &lt; 0.5, Pooled Buffer replenishments equal (B+C)*D-E, noting that the replenishment should not be larger than the value of F-J</t>
    </r>
  </si>
  <si>
    <r>
      <t>b)</t>
    </r>
    <r>
      <rPr>
        <b/>
        <sz val="7"/>
        <color rgb="FF000000"/>
        <rFont val="Times New Roman"/>
        <family val="1"/>
      </rPr>
      <t xml:space="preserve">       </t>
    </r>
    <r>
      <rPr>
        <b/>
        <sz val="10"/>
        <color rgb="FF000000"/>
        <rFont val="Calibri"/>
        <family val="2"/>
      </rPr>
      <t>If K&gt; 0.5, indicate the percentage of ERs generated that you wish to convert to Total ERs [0 to 0.3]</t>
    </r>
  </si>
  <si>
    <t>Pooled Buffer replenishments [(B+C)*(D-E)*M], noting that the replenishment should not be larger than the absolute value of F-J</t>
  </si>
  <si>
    <r>
      <t>c)</t>
    </r>
    <r>
      <rPr>
        <b/>
        <sz val="7"/>
        <color rgb="FF000000"/>
        <rFont val="Times New Roman"/>
        <family val="1"/>
      </rPr>
      <t xml:space="preserve">       </t>
    </r>
    <r>
      <rPr>
        <b/>
        <sz val="10"/>
        <color rgb="FF000000"/>
        <rFont val="Calibri"/>
        <family val="2"/>
      </rPr>
      <t>If the latest reversal has taken place from the third year of the Crediting Period on (as per I above) or if it represents more than 50% of the current net Pooled Reversal Buffer contributions (as per H above), Pooled Buffer replenishments equal (B+C)*D-E, noting that the replenishment should not be larger than the absolute value of F-J</t>
    </r>
  </si>
  <si>
    <t>P.</t>
  </si>
  <si>
    <t>Total Pooled Reversal Buffer replenishment for the reporting period</t>
  </si>
  <si>
    <t>8          Emission Reductions available for transfer to the Carbon Fund</t>
  </si>
  <si>
    <t>Quantify the emission reductions available for transfer to the Carbon Fund by completing the white cells in the table below. Additional columns may be added if the country wishes to report in separate calendar years. If it does not wish to report per calendar years, the FCPF units will be distributed per calendar years pro-rata to the number of years at the time of issuance. Separation in calendar years is only applicable if the Emission Reductions in all the years of the Reporting Period are positive.</t>
  </si>
  <si>
    <t xml:space="preserve">B. </t>
  </si>
  <si>
    <t>If applicable, any buffer replenishments</t>
  </si>
  <si>
    <t>section 7.3 P</t>
  </si>
  <si>
    <t>Total ERs [(B+C)*D-E] minus, if applicable, any replenishments as per section 7.3, P</t>
  </si>
  <si>
    <t>Conservativeness Factor to reflect the level of uncertainty from non-proxy based approaches associated with the estimation of ERs during the Crediting Period</t>
  </si>
  <si>
    <t>from section 5.2</t>
  </si>
  <si>
    <t>Quantity of ERs to be allocated to the Uncertainty  Buffer (0.15*B/A*F)+(G*C/A*F)</t>
  </si>
  <si>
    <t>Total reversal risk set-aside percentage applied to the ER program</t>
  </si>
  <si>
    <t>from section 7.4</t>
  </si>
  <si>
    <t>Quantity of ERs to be allocated to the Pooled Reversal Buffer (F-H)*I</t>
  </si>
  <si>
    <t>Number of FCPF ERs (F- H – J)</t>
  </si>
  <si>
    <t>Percentage of Emission reductions from enhanced removals from afforestation/reforestation as a percentage of the total FCPF ERs [Optional if the country wishes to generate enhanced removals]</t>
  </si>
  <si>
    <t>From section 4.3</t>
  </si>
  <si>
    <t>M</t>
  </si>
  <si>
    <t>Number of FCPF ERs from enhanced removals from afforestation/reforestation (L * K) [Optional if the country wishes to generate enhanced removals]</t>
  </si>
  <si>
    <t>AVANT</t>
  </si>
  <si>
    <t>APRES</t>
  </si>
  <si>
    <t>USD</t>
  </si>
  <si>
    <t>Difference</t>
  </si>
  <si>
    <t>REFERENCE LEVEL</t>
  </si>
  <si>
    <t>EMISSIONS AND REMOVALS</t>
  </si>
  <si>
    <t xml:space="preserve">GROSS ERs </t>
  </si>
  <si>
    <t>NET ERs (FCPF units)</t>
  </si>
  <si>
    <t>TOTAL Ers</t>
  </si>
  <si>
    <t>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</si>
</sst>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00_);_(* \(#,##0.00\);_(* &quot;-&quot;??_);_(@_)"/>
    <numFmt numFmtId="166" formatCode="_(* #,##0_);_(* \(#,##0\);_(* &quot;-&quot;??_);_(@_)"/>
  </numFmts>
  <fonts count="15" x14ac:knownFonts="1">
    <font>
      <sz val="11"/>
      <color theme="1"/>
      <name val="Aptos Narrow"/>
      <family val="2"/>
      <scheme val="minor"/>
    </font>
    <font>
      <i/>
      <sz val="10"/>
      <color rgb="FF000000"/>
      <name val="Calibri"/>
      <family val="2"/>
    </font>
    <font>
      <b/>
      <i/>
      <sz val="10"/>
      <color rgb="FF000000"/>
      <name val="Calibri"/>
      <family val="2"/>
    </font>
    <font>
      <b/>
      <sz val="10"/>
      <color rgb="FF000000"/>
      <name val="Calibri"/>
      <family val="2"/>
    </font>
    <font>
      <b/>
      <vertAlign val="subscript"/>
      <sz val="10"/>
      <color rgb="FF000000"/>
      <name val="Calibri"/>
      <family val="2"/>
    </font>
    <font>
      <sz val="10"/>
      <color rgb="FF000000"/>
      <name val="Calibri"/>
      <family val="2"/>
    </font>
    <font>
      <b/>
      <sz val="12"/>
      <color rgb="FF000000"/>
      <name val="Calibri"/>
      <family val="2"/>
    </font>
    <font>
      <b/>
      <sz val="8"/>
      <color rgb="FF000000"/>
      <name val="Calibri"/>
      <family val="2"/>
    </font>
    <font>
      <sz val="8"/>
      <color rgb="FF000000"/>
      <name val="Times New Roman"/>
      <family val="1"/>
    </font>
    <font>
      <sz val="8"/>
      <color theme="1"/>
      <name val="Times New Roman"/>
      <family val="1"/>
    </font>
    <font>
      <b/>
      <sz val="14"/>
      <color theme="1"/>
      <name val="Aptos Display"/>
      <family val="2"/>
      <scheme val="major"/>
    </font>
    <font>
      <sz val="11"/>
      <color theme="1"/>
      <name val="Calibri"/>
      <family val="2"/>
    </font>
    <font>
      <b/>
      <sz val="7"/>
      <color rgb="FF000000"/>
      <name val="Times New Roman"/>
      <family val="1"/>
    </font>
    <font>
      <sz val="11"/>
      <color theme="1"/>
      <name val="Aptos Narrow"/>
      <family val="2"/>
      <scheme val="minor"/>
    </font>
    <font>
      <b/>
      <sz val="11"/>
      <color theme="1"/>
      <name val="Aptos Narrow"/>
      <family val="2"/>
      <scheme val="minor"/>
    </font>
  </fonts>
  <fills count="8">
    <fill>
      <patternFill patternType="none"/>
    </fill>
    <fill>
      <patternFill patternType="gray125"/>
    </fill>
    <fill>
      <patternFill patternType="solid">
        <fgColor rgb="FFBFD495"/>
        <bgColor indexed="64"/>
      </patternFill>
    </fill>
    <fill>
      <patternFill patternType="solid">
        <fgColor rgb="FFFFFFFF"/>
        <bgColor indexed="64"/>
      </patternFill>
    </fill>
    <fill>
      <patternFill patternType="solid">
        <fgColor theme="0"/>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rgb="FFFFFF00"/>
        <bgColor indexed="64"/>
      </patternFill>
    </fill>
  </fills>
  <borders count="22">
    <border>
      <left/>
      <right/>
      <top/>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indexed="64"/>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5" fontId="13" fillId="0" borderId="0" applyFont="0" applyFill="0" applyBorder="0" applyAlignment="0" applyProtection="0"/>
  </cellStyleXfs>
  <cellXfs count="120">
    <xf numFmtId="0" fontId="0" fillId="0" borderId="0" xfId="0"/>
    <xf numFmtId="0" fontId="10" fillId="0" borderId="0" xfId="0" applyFont="1" applyAlignment="1" applyProtection="1">
      <alignment horizontal="left" vertical="center" indent="4"/>
      <protection locked="0"/>
    </xf>
    <xf numFmtId="0" fontId="0" fillId="0" borderId="0" xfId="0" applyProtection="1">
      <protection locked="0"/>
    </xf>
    <xf numFmtId="0" fontId="3" fillId="2" borderId="2" xfId="0" applyFont="1" applyFill="1" applyBorder="1" applyAlignment="1" applyProtection="1">
      <alignment vertical="center" wrapText="1"/>
      <protection locked="0"/>
    </xf>
    <xf numFmtId="0" fontId="3" fillId="2" borderId="3" xfId="0"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3" fillId="2" borderId="0" xfId="0" applyFont="1" applyFill="1" applyAlignment="1" applyProtection="1">
      <alignment vertical="center" wrapText="1"/>
      <protection locked="0"/>
    </xf>
    <xf numFmtId="0" fontId="1" fillId="2" borderId="0" xfId="0" applyFont="1" applyFill="1" applyAlignment="1" applyProtection="1">
      <alignment vertical="center" wrapText="1"/>
      <protection locked="0"/>
    </xf>
    <xf numFmtId="0" fontId="3" fillId="2" borderId="5" xfId="0" applyFont="1" applyFill="1" applyBorder="1" applyAlignment="1" applyProtection="1">
      <alignment vertical="center" wrapText="1"/>
      <protection locked="0"/>
    </xf>
    <xf numFmtId="0" fontId="5" fillId="2" borderId="0" xfId="0" applyFont="1" applyFill="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6" fillId="2" borderId="5" xfId="0" applyFont="1" applyFill="1" applyBorder="1" applyAlignment="1" applyProtection="1">
      <alignment vertical="center" wrapText="1"/>
      <protection locked="0"/>
    </xf>
    <xf numFmtId="0" fontId="7" fillId="2" borderId="0" xfId="0" applyFont="1" applyFill="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5" fillId="2" borderId="8"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9" fillId="0" borderId="0" xfId="0" applyFont="1" applyAlignment="1" applyProtection="1">
      <alignment vertical="center"/>
      <protection locked="0"/>
    </xf>
    <xf numFmtId="0" fontId="5" fillId="2" borderId="14" xfId="0" applyFont="1" applyFill="1" applyBorder="1" applyAlignment="1" applyProtection="1">
      <alignment vertical="center" wrapText="1"/>
      <protection locked="0"/>
    </xf>
    <xf numFmtId="0" fontId="3" fillId="2" borderId="15" xfId="0" applyFont="1" applyFill="1" applyBorder="1" applyAlignment="1" applyProtection="1">
      <alignment vertical="center" wrapText="1"/>
      <protection locked="0"/>
    </xf>
    <xf numFmtId="0" fontId="1" fillId="2" borderId="8"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right" vertical="center" wrapText="1"/>
      <protection locked="0"/>
    </xf>
    <xf numFmtId="0" fontId="5" fillId="2" borderId="16" xfId="0" applyFont="1" applyFill="1" applyBorder="1" applyAlignment="1" applyProtection="1">
      <alignment vertical="center" wrapText="1"/>
      <protection locked="0"/>
    </xf>
    <xf numFmtId="0" fontId="3" fillId="2" borderId="10" xfId="0" applyFont="1" applyFill="1" applyBorder="1" applyAlignment="1" applyProtection="1">
      <alignment vertical="center" wrapText="1"/>
      <protection locked="0"/>
    </xf>
    <xf numFmtId="0" fontId="3" fillId="2" borderId="11" xfId="0" applyFont="1" applyFill="1" applyBorder="1" applyAlignment="1" applyProtection="1">
      <alignment vertical="center" wrapText="1"/>
      <protection locked="0"/>
    </xf>
    <xf numFmtId="0" fontId="1" fillId="2" borderId="11" xfId="0" applyFont="1" applyFill="1" applyBorder="1" applyAlignment="1" applyProtection="1">
      <alignment horizontal="center" vertical="center" wrapText="1"/>
      <protection locked="0"/>
    </xf>
    <xf numFmtId="0" fontId="11" fillId="2" borderId="0" xfId="0" applyFont="1" applyFill="1" applyAlignment="1" applyProtection="1">
      <alignment vertical="center" wrapText="1"/>
      <protection locked="0"/>
    </xf>
    <xf numFmtId="0" fontId="3" fillId="2" borderId="13" xfId="0" applyFont="1" applyFill="1" applyBorder="1" applyAlignment="1" applyProtection="1">
      <alignment vertical="center" wrapText="1"/>
      <protection locked="0"/>
    </xf>
    <xf numFmtId="0" fontId="3" fillId="2" borderId="8" xfId="0" applyFont="1" applyFill="1" applyBorder="1" applyAlignment="1" applyProtection="1">
      <alignment vertical="center" wrapText="1"/>
      <protection locked="0"/>
    </xf>
    <xf numFmtId="0" fontId="5" fillId="2" borderId="8" xfId="0" applyFont="1" applyFill="1" applyBorder="1" applyAlignment="1" applyProtection="1">
      <alignment horizontal="center" vertical="center" wrapText="1"/>
      <protection locked="0"/>
    </xf>
    <xf numFmtId="0" fontId="5" fillId="2" borderId="12" xfId="0" applyFont="1" applyFill="1" applyBorder="1" applyAlignment="1" applyProtection="1">
      <alignment vertical="center" wrapText="1"/>
      <protection locked="0"/>
    </xf>
    <xf numFmtId="0" fontId="9" fillId="2" borderId="0" xfId="0" applyFont="1" applyFill="1" applyAlignment="1" applyProtection="1">
      <alignment vertical="center" wrapText="1"/>
      <protection locked="0"/>
    </xf>
    <xf numFmtId="0" fontId="1" fillId="2" borderId="0" xfId="0" applyFont="1" applyFill="1" applyAlignment="1" applyProtection="1">
      <alignment horizontal="center" vertical="center" wrapText="1"/>
      <protection locked="0"/>
    </xf>
    <xf numFmtId="0" fontId="5" fillId="2" borderId="0" xfId="0" applyFont="1" applyFill="1" applyAlignment="1" applyProtection="1">
      <alignment horizontal="right" vertical="center" wrapText="1"/>
      <protection locked="0"/>
    </xf>
    <xf numFmtId="0" fontId="9" fillId="2" borderId="11"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3" fillId="2" borderId="0" xfId="0" applyFont="1" applyFill="1" applyAlignment="1" applyProtection="1">
      <alignment horizontal="left" vertical="center" wrapText="1"/>
      <protection locked="0"/>
    </xf>
    <xf numFmtId="164" fontId="5" fillId="3" borderId="0" xfId="1" applyNumberFormat="1" applyFont="1" applyFill="1" applyBorder="1" applyAlignment="1" applyProtection="1">
      <alignment vertical="center" wrapText="1"/>
      <protection locked="0"/>
    </xf>
    <xf numFmtId="164" fontId="0" fillId="0" borderId="0" xfId="1" applyNumberFormat="1" applyFont="1" applyProtection="1">
      <protection locked="0"/>
    </xf>
    <xf numFmtId="164" fontId="5" fillId="2" borderId="11" xfId="1" applyNumberFormat="1" applyFont="1" applyFill="1" applyBorder="1" applyAlignment="1" applyProtection="1">
      <alignment vertical="center" wrapText="1"/>
      <protection locked="0"/>
    </xf>
    <xf numFmtId="164" fontId="5" fillId="2" borderId="0" xfId="1" applyNumberFormat="1" applyFont="1" applyFill="1" applyBorder="1" applyAlignment="1" applyProtection="1">
      <alignment vertical="center" wrapText="1"/>
      <protection locked="0"/>
    </xf>
    <xf numFmtId="164" fontId="5" fillId="3" borderId="0" xfId="1" applyNumberFormat="1" applyFont="1" applyFill="1" applyBorder="1" applyAlignment="1" applyProtection="1">
      <alignment vertical="center" wrapText="1"/>
    </xf>
    <xf numFmtId="164" fontId="5" fillId="4" borderId="0" xfId="1" applyNumberFormat="1" applyFont="1" applyFill="1" applyBorder="1" applyAlignment="1" applyProtection="1">
      <alignment vertical="center" wrapText="1"/>
      <protection locked="0"/>
    </xf>
    <xf numFmtId="164" fontId="5" fillId="2" borderId="0" xfId="1" applyNumberFormat="1" applyFont="1" applyFill="1" applyBorder="1" applyAlignment="1" applyProtection="1">
      <alignment horizontal="right" vertical="center" wrapText="1"/>
      <protection locked="0"/>
    </xf>
    <xf numFmtId="164" fontId="11" fillId="3" borderId="0" xfId="1" applyNumberFormat="1" applyFont="1" applyFill="1" applyBorder="1" applyAlignment="1" applyProtection="1">
      <alignment vertical="center" wrapText="1"/>
      <protection locked="0"/>
    </xf>
    <xf numFmtId="164" fontId="11" fillId="3" borderId="0" xfId="1" applyNumberFormat="1" applyFont="1" applyFill="1" applyBorder="1" applyAlignment="1" applyProtection="1">
      <alignment horizontal="right" vertical="center" wrapText="1"/>
    </xf>
    <xf numFmtId="164" fontId="5" fillId="2" borderId="8" xfId="1" applyNumberFormat="1" applyFont="1" applyFill="1" applyBorder="1" applyAlignment="1" applyProtection="1">
      <alignment horizontal="right" vertical="center" wrapText="1"/>
      <protection locked="0"/>
    </xf>
    <xf numFmtId="9" fontId="5" fillId="3" borderId="0" xfId="1" applyNumberFormat="1" applyFont="1" applyFill="1" applyBorder="1" applyAlignment="1" applyProtection="1">
      <alignment vertical="center" wrapText="1"/>
      <protection locked="0"/>
    </xf>
    <xf numFmtId="0" fontId="0" fillId="0" borderId="0" xfId="0" applyAlignment="1" applyProtection="1">
      <alignment horizontal="center"/>
      <protection locked="0"/>
    </xf>
    <xf numFmtId="0" fontId="5" fillId="2" borderId="11"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165" fontId="11" fillId="3" borderId="0" xfId="1" applyFont="1" applyFill="1" applyBorder="1" applyAlignment="1" applyProtection="1">
      <alignment horizontal="right" vertical="center" wrapText="1"/>
    </xf>
    <xf numFmtId="164" fontId="0" fillId="0" borderId="0" xfId="0" applyNumberFormat="1" applyProtection="1">
      <protection locked="0"/>
    </xf>
    <xf numFmtId="164" fontId="5" fillId="2" borderId="16" xfId="0" applyNumberFormat="1" applyFont="1" applyFill="1" applyBorder="1" applyAlignment="1" applyProtection="1">
      <alignment horizontal="right" vertical="center" wrapText="1"/>
      <protection locked="0"/>
    </xf>
    <xf numFmtId="0" fontId="3" fillId="2" borderId="0" xfId="0" applyFont="1" applyFill="1" applyAlignment="1" applyProtection="1">
      <alignment horizontal="center" vertical="center" wrapText="1"/>
      <protection locked="0"/>
    </xf>
    <xf numFmtId="37" fontId="5" fillId="0" borderId="12" xfId="0" applyNumberFormat="1" applyFont="1" applyBorder="1" applyAlignment="1" applyProtection="1">
      <alignment vertical="center"/>
      <protection locked="0"/>
    </xf>
    <xf numFmtId="3" fontId="11" fillId="0" borderId="14" xfId="0" applyNumberFormat="1" applyFont="1" applyBorder="1" applyAlignment="1" applyProtection="1">
      <alignment vertical="center" wrapText="1"/>
      <protection locked="0"/>
    </xf>
    <xf numFmtId="9" fontId="11" fillId="0" borderId="14" xfId="0" applyNumberFormat="1" applyFont="1" applyBorder="1" applyAlignment="1" applyProtection="1">
      <alignment vertical="center" wrapText="1"/>
      <protection locked="0"/>
    </xf>
    <xf numFmtId="37" fontId="11" fillId="0" borderId="14" xfId="0" applyNumberFormat="1" applyFont="1" applyBorder="1" applyAlignment="1" applyProtection="1">
      <alignment vertical="center" wrapText="1"/>
      <protection locked="0"/>
    </xf>
    <xf numFmtId="9" fontId="5" fillId="3" borderId="14" xfId="0" applyNumberFormat="1" applyFont="1" applyFill="1" applyBorder="1" applyAlignment="1" applyProtection="1">
      <alignment horizontal="right" vertical="center" wrapText="1"/>
      <protection locked="0"/>
    </xf>
    <xf numFmtId="9" fontId="5" fillId="0" borderId="14" xfId="0" applyNumberFormat="1" applyFont="1" applyBorder="1" applyAlignment="1" applyProtection="1">
      <alignment horizontal="right" vertical="center" wrapText="1"/>
      <protection locked="0"/>
    </xf>
    <xf numFmtId="164" fontId="5" fillId="2" borderId="14" xfId="0" applyNumberFormat="1" applyFont="1" applyFill="1" applyBorder="1" applyAlignment="1" applyProtection="1">
      <alignment horizontal="right" vertical="center" wrapText="1"/>
      <protection locked="0"/>
    </xf>
    <xf numFmtId="3" fontId="3" fillId="0" borderId="0" xfId="0" applyNumberFormat="1" applyFont="1" applyAlignment="1" applyProtection="1">
      <alignment vertical="center" wrapText="1"/>
      <protection locked="0"/>
    </xf>
    <xf numFmtId="3" fontId="5" fillId="3" borderId="0" xfId="0" applyNumberFormat="1" applyFont="1" applyFill="1" applyAlignment="1" applyProtection="1">
      <alignment vertical="center" wrapText="1"/>
      <protection locked="0"/>
    </xf>
    <xf numFmtId="3" fontId="0" fillId="0" borderId="0" xfId="0" applyNumberFormat="1" applyProtection="1">
      <protection locked="0"/>
    </xf>
    <xf numFmtId="3" fontId="3" fillId="2" borderId="3" xfId="0" applyNumberFormat="1" applyFont="1" applyFill="1" applyBorder="1" applyAlignment="1" applyProtection="1">
      <alignment vertical="center" wrapText="1"/>
      <protection locked="0"/>
    </xf>
    <xf numFmtId="3" fontId="5" fillId="2" borderId="0" xfId="0" applyNumberFormat="1" applyFont="1" applyFill="1" applyAlignment="1" applyProtection="1">
      <alignment vertical="center" wrapText="1"/>
      <protection locked="0"/>
    </xf>
    <xf numFmtId="3" fontId="5" fillId="2" borderId="3" xfId="0" applyNumberFormat="1" applyFont="1" applyFill="1" applyBorder="1" applyAlignment="1" applyProtection="1">
      <alignment vertical="center" wrapText="1"/>
      <protection locked="0"/>
    </xf>
    <xf numFmtId="3" fontId="5" fillId="0" borderId="0" xfId="0" applyNumberFormat="1" applyFont="1" applyAlignment="1" applyProtection="1">
      <alignment vertical="center" wrapText="1"/>
      <protection locked="0"/>
    </xf>
    <xf numFmtId="3" fontId="5" fillId="2" borderId="8" xfId="0" applyNumberFormat="1" applyFont="1" applyFill="1" applyBorder="1" applyAlignment="1" applyProtection="1">
      <alignment vertical="center" wrapText="1"/>
      <protection locked="0"/>
    </xf>
    <xf numFmtId="2" fontId="5" fillId="3" borderId="0" xfId="1" applyNumberFormat="1" applyFont="1" applyFill="1" applyBorder="1" applyAlignment="1" applyProtection="1">
      <alignment horizontal="right" vertical="center" wrapText="1"/>
      <protection locked="0"/>
    </xf>
    <xf numFmtId="165" fontId="5" fillId="3" borderId="0" xfId="1" applyFont="1" applyFill="1" applyBorder="1" applyAlignment="1" applyProtection="1">
      <alignment vertical="center" wrapText="1"/>
    </xf>
    <xf numFmtId="165" fontId="0" fillId="0" borderId="0" xfId="0" applyNumberFormat="1" applyProtection="1">
      <protection locked="0"/>
    </xf>
    <xf numFmtId="37" fontId="5" fillId="0" borderId="14" xfId="0" applyNumberFormat="1" applyFont="1" applyBorder="1" applyAlignment="1">
      <alignment horizontal="right" vertical="center" wrapText="1"/>
    </xf>
    <xf numFmtId="37" fontId="5" fillId="3" borderId="14" xfId="0" applyNumberFormat="1" applyFont="1" applyFill="1" applyBorder="1" applyAlignment="1">
      <alignment horizontal="right" vertical="center" wrapText="1"/>
    </xf>
    <xf numFmtId="37" fontId="11" fillId="0" borderId="14" xfId="0" applyNumberFormat="1" applyFont="1" applyBorder="1" applyAlignment="1">
      <alignment horizontal="right" vertical="center" wrapText="1"/>
    </xf>
    <xf numFmtId="37" fontId="11" fillId="0" borderId="14" xfId="0" applyNumberFormat="1" applyFont="1" applyBorder="1" applyAlignment="1">
      <alignment vertical="center" wrapText="1"/>
    </xf>
    <xf numFmtId="164" fontId="11" fillId="2" borderId="0" xfId="1" applyNumberFormat="1" applyFont="1" applyFill="1" applyBorder="1" applyAlignment="1" applyProtection="1">
      <alignment horizontal="right" vertical="center" wrapText="1"/>
      <protection locked="0"/>
    </xf>
    <xf numFmtId="3" fontId="5" fillId="3" borderId="0" xfId="0" applyNumberFormat="1" applyFont="1" applyFill="1" applyAlignment="1">
      <alignment vertical="center" wrapText="1"/>
    </xf>
    <xf numFmtId="0" fontId="0" fillId="0" borderId="0" xfId="0" applyAlignment="1">
      <alignment horizontal="center"/>
    </xf>
    <xf numFmtId="0" fontId="14" fillId="0" borderId="0" xfId="0" applyFont="1"/>
    <xf numFmtId="166" fontId="0" fillId="0" borderId="0" xfId="1" applyNumberFormat="1" applyFont="1"/>
    <xf numFmtId="166" fontId="0" fillId="0" borderId="0" xfId="0" applyNumberFormat="1"/>
    <xf numFmtId="166" fontId="0" fillId="5" borderId="0" xfId="0" applyNumberFormat="1" applyFill="1"/>
    <xf numFmtId="0" fontId="0" fillId="0" borderId="17" xfId="0" applyBorder="1"/>
    <xf numFmtId="0" fontId="0" fillId="0" borderId="17" xfId="0" applyBorder="1" applyAlignment="1">
      <alignment horizontal="center"/>
    </xf>
    <xf numFmtId="0" fontId="14" fillId="0" borderId="17" xfId="0" applyFont="1" applyBorder="1" applyAlignment="1">
      <alignment horizontal="center"/>
    </xf>
    <xf numFmtId="166" fontId="0" fillId="0" borderId="17" xfId="1" applyNumberFormat="1" applyFont="1" applyBorder="1"/>
    <xf numFmtId="166" fontId="0" fillId="0" borderId="17" xfId="0" applyNumberFormat="1" applyBorder="1"/>
    <xf numFmtId="37" fontId="0" fillId="0" borderId="17" xfId="0" applyNumberFormat="1" applyBorder="1"/>
    <xf numFmtId="3" fontId="0" fillId="0" borderId="17" xfId="0" applyNumberFormat="1" applyBorder="1"/>
    <xf numFmtId="0" fontId="14" fillId="0" borderId="18" xfId="0" applyFont="1" applyBorder="1" applyAlignment="1">
      <alignment horizontal="center"/>
    </xf>
    <xf numFmtId="166" fontId="0" fillId="7" borderId="0" xfId="0" applyNumberFormat="1" applyFill="1"/>
    <xf numFmtId="0" fontId="5" fillId="2" borderId="0" xfId="0" applyFont="1" applyFill="1" applyAlignment="1" applyProtection="1">
      <alignment vertical="center" wrapText="1"/>
      <protection locked="0"/>
    </xf>
    <xf numFmtId="3" fontId="5" fillId="3" borderId="0" xfId="0" applyNumberFormat="1" applyFont="1" applyFill="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1" fillId="2" borderId="1"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3" fillId="2" borderId="1" xfId="0" applyFont="1" applyFill="1" applyBorder="1" applyAlignment="1" applyProtection="1">
      <alignment vertical="center" wrapText="1"/>
      <protection locked="0"/>
    </xf>
    <xf numFmtId="0" fontId="3" fillId="2" borderId="0" xfId="0" applyFont="1" applyFill="1" applyAlignment="1" applyProtection="1">
      <alignment vertical="center" wrapText="1"/>
      <protection locked="0"/>
    </xf>
    <xf numFmtId="3" fontId="5" fillId="3" borderId="0" xfId="0" applyNumberFormat="1" applyFont="1" applyFill="1" applyAlignment="1">
      <alignment vertical="center" wrapText="1"/>
    </xf>
    <xf numFmtId="0" fontId="1" fillId="2" borderId="0" xfId="0" applyFont="1" applyFill="1" applyAlignment="1" applyProtection="1">
      <alignment vertical="center" wrapText="1"/>
      <protection locked="0"/>
    </xf>
    <xf numFmtId="0" fontId="3" fillId="2" borderId="0" xfId="0" applyFont="1" applyFill="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11" fillId="2" borderId="13"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37" fontId="0" fillId="0" borderId="19" xfId="0" applyNumberFormat="1" applyBorder="1" applyAlignment="1">
      <alignment horizontal="center" vertical="center"/>
    </xf>
    <xf numFmtId="0" fontId="0" fillId="0" borderId="20" xfId="0" applyBorder="1" applyAlignment="1">
      <alignment horizontal="center"/>
    </xf>
    <xf numFmtId="0" fontId="0" fillId="0" borderId="21" xfId="0" applyBorder="1" applyAlignment="1">
      <alignment horizontal="center"/>
    </xf>
    <xf numFmtId="0" fontId="0" fillId="6" borderId="17" xfId="0" applyFill="1" applyBorder="1" applyAlignment="1">
      <alignment horizontal="center"/>
    </xf>
    <xf numFmtId="0" fontId="0" fillId="0" borderId="17" xfId="0" applyBorder="1" applyAlignment="1">
      <alignment horizont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Suivi%20PREAA%202021-2022\Commentaire%20rapport%202e%20%20jet%20De%20Catalina\Farany%20De%20Catalina%20Rapport%205%20Octobre%202024\MADA_CalculRE_v00_20240617_update_for_ER_Report_2021_2022_v8%20-%20Copie.xlsx" TargetMode="External"/><Relationship Id="rId1" Type="http://schemas.openxmlformats.org/officeDocument/2006/relationships/externalLinkPath" Target="MADA_CalculRE_v00_20240617_update_for_ER_Report_2021_2022_v8%20-%20Cop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
      <sheetName val="Biomasse"/>
      <sheetName val="Bois Mort"/>
      <sheetName val="COS"/>
      <sheetName val="NonCO2"/>
      <sheetName val="Niveau de Référénce MR2"/>
      <sheetName val="Suivi MR2"/>
      <sheetName val="Réduction d'émissions MR2"/>
      <sheetName val="Niveau de Réf MR1 avec erreur"/>
      <sheetName val="Niveau de Réf MR1 corrigée"/>
      <sheetName val="Suivi MR1"/>
      <sheetName val="RE MR1 avec erreur"/>
      <sheetName val="RE MR1 corrigée"/>
      <sheetName val="Diff ER MR1 avec err et corr"/>
      <sheetName val="Incertitude NERF Tier 1"/>
      <sheetName val="Incertitude Suivi Tier 1"/>
      <sheetName val="KCA"/>
      <sheetName val="Inputdata&amp;models"/>
    </sheetNames>
    <sheetDataSet>
      <sheetData sheetId="0"/>
      <sheetData sheetId="1"/>
      <sheetData sheetId="2"/>
      <sheetData sheetId="3"/>
      <sheetData sheetId="4"/>
      <sheetData sheetId="5"/>
      <sheetData sheetId="6">
        <row r="107">
          <cell r="E107">
            <v>3906591.0284765577</v>
          </cell>
        </row>
        <row r="108">
          <cell r="E108">
            <v>3906591.0284765577</v>
          </cell>
        </row>
      </sheetData>
      <sheetData sheetId="7"/>
      <sheetData sheetId="8">
        <row r="120">
          <cell r="F120">
            <v>11849654.471679514</v>
          </cell>
        </row>
      </sheetData>
      <sheetData sheetId="9"/>
      <sheetData sheetId="10">
        <row r="106">
          <cell r="E106">
            <v>8438126.6220815107</v>
          </cell>
        </row>
      </sheetData>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6B7B8-4F66-4987-AD57-B30473679C5A}">
  <dimension ref="A1:F42"/>
  <sheetViews>
    <sheetView workbookViewId="0">
      <selection activeCell="E39" sqref="E39"/>
    </sheetView>
  </sheetViews>
  <sheetFormatPr baseColWidth="10" defaultColWidth="10.81640625" defaultRowHeight="14.5" x14ac:dyDescent="0.35"/>
  <cols>
    <col min="1" max="1" width="10.81640625" style="2"/>
    <col min="2" max="2" width="27.26953125" style="2" customWidth="1"/>
    <col min="3" max="3" width="20.453125" style="2" customWidth="1"/>
    <col min="4" max="4" width="8.26953125" style="2" customWidth="1"/>
    <col min="5" max="5" width="17.81640625" style="67" customWidth="1"/>
    <col min="6" max="16384" width="10.81640625" style="2"/>
  </cols>
  <sheetData>
    <row r="1" spans="1:6" ht="18.5" x14ac:dyDescent="0.35">
      <c r="A1" s="1" t="s">
        <v>0</v>
      </c>
    </row>
    <row r="3" spans="1:6" ht="34.25" customHeight="1" x14ac:dyDescent="0.35">
      <c r="A3" s="99" t="s">
        <v>1</v>
      </c>
      <c r="B3" s="100"/>
      <c r="C3" s="100"/>
      <c r="D3" s="100"/>
      <c r="E3" s="100"/>
      <c r="F3" s="100"/>
    </row>
    <row r="4" spans="1:6" ht="29.75" customHeight="1" x14ac:dyDescent="0.35">
      <c r="A4" s="99" t="s">
        <v>2</v>
      </c>
      <c r="B4" s="100"/>
      <c r="C4" s="100"/>
      <c r="D4" s="100"/>
      <c r="E4" s="100"/>
      <c r="F4" s="100"/>
    </row>
    <row r="5" spans="1:6" ht="15" thickBot="1" x14ac:dyDescent="0.4"/>
    <row r="6" spans="1:6" x14ac:dyDescent="0.35">
      <c r="A6" s="3"/>
      <c r="B6" s="4"/>
      <c r="C6" s="5"/>
      <c r="D6" s="4"/>
      <c r="E6" s="68"/>
      <c r="F6" s="6"/>
    </row>
    <row r="7" spans="1:6" ht="28" x14ac:dyDescent="0.35">
      <c r="A7" s="7" t="s">
        <v>3</v>
      </c>
      <c r="B7" s="8" t="s">
        <v>4</v>
      </c>
      <c r="C7" s="9" t="s">
        <v>5</v>
      </c>
      <c r="D7" s="8"/>
      <c r="E7" s="65"/>
      <c r="F7" s="10"/>
    </row>
    <row r="8" spans="1:6" x14ac:dyDescent="0.35">
      <c r="A8" s="7"/>
      <c r="B8" s="11"/>
      <c r="C8" s="9"/>
      <c r="D8" s="11"/>
      <c r="E8" s="69"/>
      <c r="F8" s="12"/>
    </row>
    <row r="9" spans="1:6" ht="39.5" thickBot="1" x14ac:dyDescent="0.4">
      <c r="A9" s="7" t="s">
        <v>6</v>
      </c>
      <c r="B9" s="8" t="s">
        <v>7</v>
      </c>
      <c r="C9" s="9" t="s">
        <v>8</v>
      </c>
      <c r="D9" s="11"/>
      <c r="E9" s="66"/>
      <c r="F9" s="13" t="s">
        <v>9</v>
      </c>
    </row>
    <row r="10" spans="1:6" x14ac:dyDescent="0.35">
      <c r="A10" s="7"/>
      <c r="B10" s="8"/>
      <c r="C10" s="11"/>
      <c r="D10" s="11"/>
      <c r="E10" s="70"/>
      <c r="F10" s="12"/>
    </row>
    <row r="11" spans="1:6" ht="39" x14ac:dyDescent="0.35">
      <c r="A11" s="7" t="s">
        <v>10</v>
      </c>
      <c r="B11" s="8" t="s">
        <v>11</v>
      </c>
      <c r="C11" s="11"/>
      <c r="D11" s="11"/>
      <c r="E11" s="81">
        <f>E7+E9</f>
        <v>0</v>
      </c>
      <c r="F11" s="12"/>
    </row>
    <row r="12" spans="1:6" x14ac:dyDescent="0.35">
      <c r="A12" s="7"/>
      <c r="B12" s="8"/>
      <c r="C12" s="9"/>
      <c r="D12" s="11"/>
      <c r="E12" s="69"/>
      <c r="F12" s="12"/>
    </row>
    <row r="13" spans="1:6" ht="41" x14ac:dyDescent="0.35">
      <c r="A13" s="7" t="s">
        <v>12</v>
      </c>
      <c r="B13" s="8" t="s">
        <v>13</v>
      </c>
      <c r="C13" s="9" t="s">
        <v>14</v>
      </c>
      <c r="D13" s="11"/>
      <c r="E13" s="71"/>
      <c r="F13" s="12"/>
    </row>
    <row r="14" spans="1:6" ht="15.5" x14ac:dyDescent="0.35">
      <c r="A14" s="7"/>
      <c r="B14" s="8"/>
      <c r="C14" s="11"/>
      <c r="D14" s="11"/>
      <c r="E14" s="69"/>
      <c r="F14" s="13"/>
    </row>
    <row r="15" spans="1:6" ht="54" x14ac:dyDescent="0.35">
      <c r="A15" s="7" t="s">
        <v>15</v>
      </c>
      <c r="B15" s="8" t="s">
        <v>16</v>
      </c>
      <c r="C15" s="9" t="s">
        <v>17</v>
      </c>
      <c r="D15" s="11"/>
      <c r="E15" s="66"/>
      <c r="F15" s="13"/>
    </row>
    <row r="16" spans="1:6" ht="15.5" x14ac:dyDescent="0.35">
      <c r="A16" s="7"/>
      <c r="B16" s="8"/>
      <c r="C16" s="11"/>
      <c r="D16" s="11"/>
      <c r="E16" s="69"/>
      <c r="F16" s="13"/>
    </row>
    <row r="17" spans="1:6" ht="65" x14ac:dyDescent="0.35">
      <c r="A17" s="7" t="s">
        <v>18</v>
      </c>
      <c r="B17" s="8" t="s">
        <v>19</v>
      </c>
      <c r="C17" s="11"/>
      <c r="D17" s="11"/>
      <c r="E17" s="81">
        <f>E13+E15</f>
        <v>0</v>
      </c>
      <c r="F17" s="13" t="s">
        <v>20</v>
      </c>
    </row>
    <row r="18" spans="1:6" x14ac:dyDescent="0.35">
      <c r="A18" s="7"/>
      <c r="B18" s="8"/>
      <c r="C18" s="11"/>
      <c r="D18" s="11"/>
      <c r="E18" s="69"/>
      <c r="F18" s="12"/>
    </row>
    <row r="19" spans="1:6" ht="123" customHeight="1" x14ac:dyDescent="0.35">
      <c r="A19" s="101" t="s">
        <v>21</v>
      </c>
      <c r="B19" s="102" t="s">
        <v>22</v>
      </c>
      <c r="C19" s="96"/>
      <c r="D19" s="96"/>
      <c r="E19" s="103">
        <f>E11-E17</f>
        <v>0</v>
      </c>
      <c r="F19" s="98"/>
    </row>
    <row r="20" spans="1:6" x14ac:dyDescent="0.35">
      <c r="A20" s="101"/>
      <c r="B20" s="102"/>
      <c r="C20" s="96"/>
      <c r="D20" s="96"/>
      <c r="E20" s="103"/>
      <c r="F20" s="98"/>
    </row>
    <row r="21" spans="1:6" x14ac:dyDescent="0.35">
      <c r="A21" s="7"/>
      <c r="B21" s="8"/>
      <c r="C21" s="9"/>
      <c r="D21" s="11"/>
      <c r="E21" s="69"/>
      <c r="F21" s="12"/>
    </row>
    <row r="22" spans="1:6" ht="65" x14ac:dyDescent="0.35">
      <c r="A22" s="7" t="s">
        <v>23</v>
      </c>
      <c r="B22" s="8" t="s">
        <v>24</v>
      </c>
      <c r="C22" s="9" t="s">
        <v>25</v>
      </c>
      <c r="D22" s="11"/>
      <c r="E22" s="66"/>
      <c r="F22" s="13" t="s">
        <v>20</v>
      </c>
    </row>
    <row r="23" spans="1:6" x14ac:dyDescent="0.35">
      <c r="A23" s="7"/>
      <c r="B23" s="8"/>
      <c r="C23" s="11"/>
      <c r="D23" s="11"/>
      <c r="E23" s="69"/>
      <c r="F23" s="12"/>
    </row>
    <row r="24" spans="1:6" ht="26" x14ac:dyDescent="0.35">
      <c r="A24" s="7" t="s">
        <v>26</v>
      </c>
      <c r="B24" s="8" t="s">
        <v>27</v>
      </c>
      <c r="C24" s="11"/>
      <c r="D24" s="11"/>
      <c r="E24" s="81">
        <f>E19-E22</f>
        <v>0</v>
      </c>
      <c r="F24" s="12"/>
    </row>
    <row r="25" spans="1:6" x14ac:dyDescent="0.35">
      <c r="A25" s="7"/>
      <c r="B25" s="14"/>
      <c r="C25" s="11"/>
      <c r="D25" s="11"/>
      <c r="E25" s="69"/>
      <c r="F25" s="12"/>
    </row>
    <row r="26" spans="1:6" ht="22.25" customHeight="1" x14ac:dyDescent="0.35">
      <c r="A26" s="101" t="s">
        <v>28</v>
      </c>
      <c r="B26" s="102"/>
      <c r="C26" s="102"/>
      <c r="D26" s="11"/>
      <c r="E26" s="69"/>
      <c r="F26" s="12"/>
    </row>
    <row r="27" spans="1:6" x14ac:dyDescent="0.35">
      <c r="A27" s="7"/>
      <c r="B27" s="8"/>
      <c r="C27" s="11"/>
      <c r="D27" s="11"/>
      <c r="E27" s="69"/>
      <c r="F27" s="12"/>
    </row>
    <row r="28" spans="1:6" ht="68" customHeight="1" x14ac:dyDescent="0.35">
      <c r="A28" s="101" t="s">
        <v>29</v>
      </c>
      <c r="B28" s="105" t="s">
        <v>30</v>
      </c>
      <c r="C28" s="106" t="s">
        <v>31</v>
      </c>
      <c r="D28" s="96"/>
      <c r="E28" s="97"/>
      <c r="F28" s="98"/>
    </row>
    <row r="29" spans="1:6" ht="6.5" customHeight="1" x14ac:dyDescent="0.35">
      <c r="A29" s="101"/>
      <c r="B29" s="105"/>
      <c r="C29" s="106"/>
      <c r="D29" s="96"/>
      <c r="E29" s="97"/>
      <c r="F29" s="98"/>
    </row>
    <row r="30" spans="1:6" x14ac:dyDescent="0.35">
      <c r="A30" s="7"/>
      <c r="B30" s="8"/>
      <c r="C30" s="11"/>
      <c r="D30" s="11"/>
      <c r="E30" s="69"/>
      <c r="F30" s="12"/>
    </row>
    <row r="31" spans="1:6" ht="65" x14ac:dyDescent="0.35">
      <c r="A31" s="7" t="s">
        <v>32</v>
      </c>
      <c r="B31" s="8" t="s">
        <v>33</v>
      </c>
      <c r="C31" s="104" t="s">
        <v>31</v>
      </c>
      <c r="D31" s="11"/>
      <c r="E31" s="66"/>
      <c r="F31" s="12"/>
    </row>
    <row r="32" spans="1:6" x14ac:dyDescent="0.35">
      <c r="A32" s="7"/>
      <c r="B32" s="8"/>
      <c r="C32" s="104"/>
      <c r="D32" s="11"/>
      <c r="E32" s="69"/>
      <c r="F32" s="12"/>
    </row>
    <row r="33" spans="1:6" ht="65" x14ac:dyDescent="0.35">
      <c r="A33" s="7" t="s">
        <v>34</v>
      </c>
      <c r="B33" s="8" t="s">
        <v>35</v>
      </c>
      <c r="C33" s="104" t="s">
        <v>31</v>
      </c>
      <c r="D33" s="11"/>
      <c r="E33" s="66"/>
      <c r="F33" s="12"/>
    </row>
    <row r="34" spans="1:6" x14ac:dyDescent="0.35">
      <c r="A34" s="7"/>
      <c r="B34" s="8"/>
      <c r="C34" s="104"/>
      <c r="D34" s="11"/>
      <c r="E34" s="69"/>
      <c r="F34" s="12"/>
    </row>
    <row r="35" spans="1:6" ht="65" x14ac:dyDescent="0.35">
      <c r="A35" s="7" t="s">
        <v>36</v>
      </c>
      <c r="B35" s="8" t="s">
        <v>37</v>
      </c>
      <c r="C35" s="104" t="s">
        <v>38</v>
      </c>
      <c r="D35" s="11"/>
      <c r="E35" s="66"/>
      <c r="F35" s="12"/>
    </row>
    <row r="36" spans="1:6" x14ac:dyDescent="0.35">
      <c r="A36" s="7"/>
      <c r="B36" s="8"/>
      <c r="C36" s="104"/>
      <c r="D36" s="11"/>
      <c r="E36" s="69"/>
      <c r="F36" s="12"/>
    </row>
    <row r="37" spans="1:6" ht="78" x14ac:dyDescent="0.35">
      <c r="A37" s="7" t="s">
        <v>39</v>
      </c>
      <c r="B37" s="8" t="s">
        <v>40</v>
      </c>
      <c r="C37" s="11"/>
      <c r="D37" s="11"/>
      <c r="E37" s="81">
        <f>E28+E31+E33+E35</f>
        <v>0</v>
      </c>
      <c r="F37" s="12"/>
    </row>
    <row r="38" spans="1:6" x14ac:dyDescent="0.35">
      <c r="A38" s="7"/>
      <c r="B38" s="8"/>
      <c r="C38" s="11"/>
      <c r="D38" s="11"/>
      <c r="E38" s="69"/>
      <c r="F38" s="12"/>
    </row>
    <row r="39" spans="1:6" ht="65" x14ac:dyDescent="0.35">
      <c r="A39" s="7" t="s">
        <v>41</v>
      </c>
      <c r="B39" s="8" t="s">
        <v>42</v>
      </c>
      <c r="C39" s="11"/>
      <c r="D39" s="11"/>
      <c r="E39" s="81">
        <f>IF(ABS(E24)&lt;=E37,E24,E37)</f>
        <v>0</v>
      </c>
      <c r="F39" s="12"/>
    </row>
    <row r="40" spans="1:6" ht="15" thickBot="1" x14ac:dyDescent="0.4">
      <c r="A40" s="15"/>
      <c r="B40" s="16"/>
      <c r="C40" s="17"/>
      <c r="D40" s="18"/>
      <c r="E40" s="72"/>
      <c r="F40" s="19"/>
    </row>
    <row r="41" spans="1:6" x14ac:dyDescent="0.35">
      <c r="A41" s="20"/>
    </row>
    <row r="42" spans="1:6" x14ac:dyDescent="0.35">
      <c r="A42" s="20"/>
    </row>
  </sheetData>
  <sheetProtection algorithmName="SHA-512" hashValue="iBeELCACpgDdOHvjG6E5HhO6LGpOPNovX7Yjsp6xXOIs0GfoFyXLRbhSTPdvd2qDDop2l+Jr0jRcE72nL5TLcw==" saltValue="iHFqcMLNJWmHtgEP0TnPIA==" spinCount="100000" sheet="1" objects="1" scenarios="1"/>
  <mergeCells count="18">
    <mergeCell ref="C31:C32"/>
    <mergeCell ref="C33:C34"/>
    <mergeCell ref="C35:C36"/>
    <mergeCell ref="B28:B29"/>
    <mergeCell ref="A26:C26"/>
    <mergeCell ref="A28:A29"/>
    <mergeCell ref="C28:C29"/>
    <mergeCell ref="D28:D29"/>
    <mergeCell ref="E28:E29"/>
    <mergeCell ref="F28:F29"/>
    <mergeCell ref="A3:F3"/>
    <mergeCell ref="A4:F4"/>
    <mergeCell ref="A19:A20"/>
    <mergeCell ref="B19:B20"/>
    <mergeCell ref="C19:C20"/>
    <mergeCell ref="D19:D20"/>
    <mergeCell ref="E19:E20"/>
    <mergeCell ref="F19:F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CFC1C-5241-4418-AE9D-0D3917DB786F}">
  <dimension ref="B1:K40"/>
  <sheetViews>
    <sheetView workbookViewId="0">
      <selection activeCell="F11" sqref="F11"/>
    </sheetView>
  </sheetViews>
  <sheetFormatPr baseColWidth="10" defaultColWidth="10.81640625" defaultRowHeight="14.5" x14ac:dyDescent="0.35"/>
  <cols>
    <col min="1" max="1" width="10.81640625" style="2"/>
    <col min="2" max="2" width="7.7265625" style="2" customWidth="1"/>
    <col min="3" max="3" width="34.7265625" style="2" customWidth="1"/>
    <col min="4" max="4" width="15.7265625" style="51" customWidth="1"/>
    <col min="5" max="5" width="10.81640625" style="2"/>
    <col min="6" max="6" width="16.81640625" style="41" customWidth="1"/>
    <col min="7" max="16384" width="10.81640625" style="2"/>
  </cols>
  <sheetData>
    <row r="1" spans="2:7" ht="18.5" x14ac:dyDescent="0.35">
      <c r="B1" s="1" t="s">
        <v>43</v>
      </c>
      <c r="C1" s="1"/>
    </row>
    <row r="3" spans="2:7" ht="36.5" customHeight="1" x14ac:dyDescent="0.35">
      <c r="B3" s="99" t="s">
        <v>44</v>
      </c>
      <c r="C3" s="100"/>
      <c r="D3" s="100"/>
      <c r="E3" s="100"/>
      <c r="F3" s="100"/>
      <c r="G3" s="100"/>
    </row>
    <row r="4" spans="2:7" ht="38" customHeight="1" x14ac:dyDescent="0.35">
      <c r="B4" s="99" t="s">
        <v>45</v>
      </c>
      <c r="C4" s="100"/>
      <c r="D4" s="100"/>
      <c r="E4" s="100"/>
      <c r="F4" s="100"/>
      <c r="G4" s="100"/>
    </row>
    <row r="5" spans="2:7" ht="15" thickBot="1" x14ac:dyDescent="0.4"/>
    <row r="6" spans="2:7" x14ac:dyDescent="0.35">
      <c r="B6" s="26"/>
      <c r="C6" s="27"/>
      <c r="D6" s="52"/>
      <c r="E6" s="37"/>
      <c r="F6" s="42"/>
      <c r="G6" s="33"/>
    </row>
    <row r="7" spans="2:7" ht="28" x14ac:dyDescent="0.35">
      <c r="B7" s="30" t="s">
        <v>3</v>
      </c>
      <c r="C7" s="8" t="s">
        <v>46</v>
      </c>
      <c r="D7" s="35" t="s">
        <v>47</v>
      </c>
      <c r="E7" s="34"/>
      <c r="F7" s="40"/>
      <c r="G7" s="21"/>
    </row>
    <row r="8" spans="2:7" x14ac:dyDescent="0.35">
      <c r="B8" s="30"/>
      <c r="C8" s="8"/>
      <c r="D8" s="53"/>
      <c r="E8" s="34"/>
      <c r="F8" s="43"/>
      <c r="G8" s="21"/>
    </row>
    <row r="9" spans="2:7" ht="65" x14ac:dyDescent="0.35">
      <c r="B9" s="30" t="s">
        <v>6</v>
      </c>
      <c r="C9" s="8" t="s">
        <v>48</v>
      </c>
      <c r="D9" s="53"/>
      <c r="E9" s="34"/>
      <c r="F9" s="40"/>
      <c r="G9" s="21"/>
    </row>
    <row r="10" spans="2:7" x14ac:dyDescent="0.35">
      <c r="B10" s="30"/>
      <c r="C10" s="8"/>
      <c r="D10" s="53"/>
      <c r="E10" s="34"/>
      <c r="F10" s="43"/>
      <c r="G10" s="21"/>
    </row>
    <row r="11" spans="2:7" ht="26.75" customHeight="1" x14ac:dyDescent="0.35">
      <c r="B11" s="30" t="s">
        <v>10</v>
      </c>
      <c r="C11" s="8" t="s">
        <v>49</v>
      </c>
      <c r="D11" s="53"/>
      <c r="E11" s="34"/>
      <c r="F11" s="44">
        <f>F7-F9</f>
        <v>0</v>
      </c>
      <c r="G11" s="21"/>
    </row>
    <row r="12" spans="2:7" x14ac:dyDescent="0.35">
      <c r="B12" s="30"/>
      <c r="C12" s="8"/>
      <c r="D12" s="53"/>
      <c r="E12" s="34"/>
      <c r="F12" s="43"/>
      <c r="G12" s="21"/>
    </row>
    <row r="13" spans="2:7" ht="39" x14ac:dyDescent="0.35">
      <c r="B13" s="30" t="s">
        <v>12</v>
      </c>
      <c r="C13" s="8" t="s">
        <v>50</v>
      </c>
      <c r="D13" s="35" t="s">
        <v>51</v>
      </c>
      <c r="E13" s="34"/>
      <c r="F13" s="50">
        <v>0</v>
      </c>
      <c r="G13" s="21"/>
    </row>
    <row r="14" spans="2:7" x14ac:dyDescent="0.35">
      <c r="B14" s="30"/>
      <c r="C14" s="8"/>
      <c r="D14" s="53"/>
      <c r="E14" s="34"/>
      <c r="F14" s="43"/>
      <c r="G14" s="21"/>
    </row>
    <row r="15" spans="2:7" ht="129" customHeight="1" x14ac:dyDescent="0.35">
      <c r="B15" s="30" t="s">
        <v>15</v>
      </c>
      <c r="C15" s="8" t="s">
        <v>52</v>
      </c>
      <c r="D15" s="35" t="s">
        <v>53</v>
      </c>
      <c r="E15" s="34"/>
      <c r="F15" s="40">
        <v>0</v>
      </c>
      <c r="G15" s="21"/>
    </row>
    <row r="16" spans="2:7" x14ac:dyDescent="0.35">
      <c r="B16" s="30"/>
      <c r="C16" s="8"/>
      <c r="D16" s="53"/>
      <c r="E16" s="34"/>
      <c r="F16" s="43"/>
      <c r="G16" s="21"/>
    </row>
    <row r="17" spans="2:7" ht="39" x14ac:dyDescent="0.35">
      <c r="B17" s="30" t="s">
        <v>18</v>
      </c>
      <c r="C17" s="8" t="s">
        <v>54</v>
      </c>
      <c r="D17" s="35" t="s">
        <v>55</v>
      </c>
      <c r="E17" s="38"/>
      <c r="F17" s="40"/>
      <c r="G17" s="21"/>
    </row>
    <row r="18" spans="2:7" x14ac:dyDescent="0.35">
      <c r="B18" s="30"/>
      <c r="C18" s="8"/>
      <c r="D18" s="35"/>
      <c r="E18" s="34"/>
      <c r="F18" s="43"/>
      <c r="G18" s="21"/>
    </row>
    <row r="19" spans="2:7" ht="52" x14ac:dyDescent="0.35">
      <c r="B19" s="30" t="s">
        <v>21</v>
      </c>
      <c r="C19" s="8" t="s">
        <v>56</v>
      </c>
      <c r="D19" s="35" t="s">
        <v>31</v>
      </c>
      <c r="E19" s="34"/>
      <c r="F19" s="45"/>
      <c r="G19" s="21"/>
    </row>
    <row r="20" spans="2:7" x14ac:dyDescent="0.35">
      <c r="B20" s="30"/>
      <c r="C20" s="8"/>
      <c r="D20" s="35"/>
      <c r="E20" s="34"/>
      <c r="F20" s="43"/>
      <c r="G20" s="21"/>
    </row>
    <row r="21" spans="2:7" ht="52.25" customHeight="1" x14ac:dyDescent="0.35">
      <c r="B21" s="30" t="s">
        <v>23</v>
      </c>
      <c r="C21" s="8" t="s">
        <v>57</v>
      </c>
      <c r="D21" s="35"/>
      <c r="E21" s="34"/>
      <c r="F21" s="74" t="e">
        <f>F17/F19</f>
        <v>#DIV/0!</v>
      </c>
      <c r="G21" s="21"/>
    </row>
    <row r="22" spans="2:7" x14ac:dyDescent="0.35">
      <c r="B22" s="30"/>
      <c r="C22" s="8"/>
      <c r="D22" s="35"/>
      <c r="E22" s="34"/>
      <c r="F22" s="43"/>
      <c r="G22" s="21"/>
    </row>
    <row r="23" spans="2:7" ht="26" x14ac:dyDescent="0.35">
      <c r="B23" s="30" t="s">
        <v>26</v>
      </c>
      <c r="C23" s="8" t="s">
        <v>58</v>
      </c>
      <c r="D23" s="35" t="s">
        <v>59</v>
      </c>
      <c r="E23" s="34"/>
      <c r="F23" s="40"/>
      <c r="G23" s="21"/>
    </row>
    <row r="24" spans="2:7" x14ac:dyDescent="0.35">
      <c r="B24" s="30"/>
      <c r="C24" s="8"/>
      <c r="D24" s="35"/>
      <c r="E24" s="34"/>
      <c r="F24" s="43"/>
      <c r="G24" s="21"/>
    </row>
    <row r="25" spans="2:7" ht="55.25" customHeight="1" x14ac:dyDescent="0.35">
      <c r="B25" s="30" t="s">
        <v>29</v>
      </c>
      <c r="C25" s="8" t="s">
        <v>60</v>
      </c>
      <c r="D25" s="35" t="s">
        <v>61</v>
      </c>
      <c r="E25" s="36"/>
      <c r="F25" s="47"/>
      <c r="G25" s="21"/>
    </row>
    <row r="26" spans="2:7" x14ac:dyDescent="0.35">
      <c r="B26" s="30"/>
      <c r="C26" s="8"/>
      <c r="D26" s="35"/>
      <c r="E26" s="36"/>
      <c r="F26" s="46"/>
      <c r="G26" s="21"/>
    </row>
    <row r="27" spans="2:7" ht="39" x14ac:dyDescent="0.35">
      <c r="B27" s="30" t="s">
        <v>32</v>
      </c>
      <c r="C27" s="8" t="s">
        <v>62</v>
      </c>
      <c r="D27" s="35"/>
      <c r="E27" s="36"/>
      <c r="F27" s="54" t="e">
        <f>F25/F17</f>
        <v>#DIV/0!</v>
      </c>
      <c r="G27" s="21"/>
    </row>
    <row r="28" spans="2:7" x14ac:dyDescent="0.35">
      <c r="B28" s="30"/>
      <c r="C28" s="8"/>
      <c r="D28" s="35"/>
      <c r="E28" s="36"/>
      <c r="F28" s="80"/>
      <c r="G28" s="21"/>
    </row>
    <row r="29" spans="2:7" ht="24" customHeight="1" x14ac:dyDescent="0.35">
      <c r="B29" s="107" t="s">
        <v>63</v>
      </c>
      <c r="C29" s="105"/>
      <c r="D29" s="105"/>
      <c r="E29" s="105"/>
      <c r="F29" s="105"/>
      <c r="G29" s="108"/>
    </row>
    <row r="30" spans="2:7" x14ac:dyDescent="0.35">
      <c r="B30" s="30"/>
      <c r="C30" s="8"/>
      <c r="D30" s="35"/>
      <c r="E30" s="36"/>
      <c r="F30" s="46"/>
      <c r="G30" s="21"/>
    </row>
    <row r="31" spans="2:7" ht="52" x14ac:dyDescent="0.35">
      <c r="B31" s="30" t="s">
        <v>34</v>
      </c>
      <c r="C31" s="39" t="s">
        <v>64</v>
      </c>
      <c r="D31" s="35"/>
      <c r="E31" s="36"/>
      <c r="F31" s="48" t="e">
        <f>IF(F27&lt;0.5,(F9+F11)*(F13-F15),"0")</f>
        <v>#DIV/0!</v>
      </c>
      <c r="G31" s="21"/>
    </row>
    <row r="32" spans="2:7" x14ac:dyDescent="0.35">
      <c r="B32" s="30"/>
      <c r="C32" s="8"/>
      <c r="D32" s="35"/>
      <c r="E32" s="36"/>
      <c r="F32" s="46"/>
      <c r="G32" s="21"/>
    </row>
    <row r="33" spans="2:11" ht="39" x14ac:dyDescent="0.35">
      <c r="B33" s="30" t="s">
        <v>36</v>
      </c>
      <c r="C33" s="39" t="s">
        <v>65</v>
      </c>
      <c r="D33" s="35"/>
      <c r="E33" s="36"/>
      <c r="F33" s="73"/>
      <c r="G33" s="21"/>
    </row>
    <row r="34" spans="2:11" x14ac:dyDescent="0.35">
      <c r="B34" s="30"/>
      <c r="C34" s="8"/>
      <c r="D34" s="35"/>
      <c r="E34" s="36"/>
      <c r="F34" s="46"/>
      <c r="G34" s="21"/>
    </row>
    <row r="35" spans="2:11" ht="52" x14ac:dyDescent="0.35">
      <c r="B35" s="30" t="s">
        <v>39</v>
      </c>
      <c r="C35" s="8" t="s">
        <v>66</v>
      </c>
      <c r="D35" s="35"/>
      <c r="E35" s="36"/>
      <c r="F35" s="48" t="e">
        <f>IF(F27&gt;0.5,(F9+F11)*(F13-F15)*F33,"0")</f>
        <v>#DIV/0!</v>
      </c>
      <c r="G35" s="21"/>
    </row>
    <row r="36" spans="2:11" x14ac:dyDescent="0.35">
      <c r="B36" s="30"/>
      <c r="C36" s="8"/>
      <c r="D36" s="35"/>
      <c r="E36" s="36"/>
      <c r="F36" s="46"/>
      <c r="G36" s="21"/>
    </row>
    <row r="37" spans="2:11" ht="140" customHeight="1" x14ac:dyDescent="0.35">
      <c r="B37" s="30" t="s">
        <v>41</v>
      </c>
      <c r="C37" s="8" t="s">
        <v>67</v>
      </c>
      <c r="D37" s="35"/>
      <c r="E37" s="36"/>
      <c r="F37" s="48" t="e">
        <f>IF(OR(F23&gt;=3,F21&gt;0.5),(F9+F11)*F13-F15,"0")</f>
        <v>#DIV/0!</v>
      </c>
      <c r="G37" s="21"/>
      <c r="K37" s="75"/>
    </row>
    <row r="38" spans="2:11" x14ac:dyDescent="0.35">
      <c r="B38" s="30"/>
      <c r="C38" s="8"/>
      <c r="D38" s="35"/>
      <c r="E38" s="36"/>
      <c r="F38" s="46"/>
      <c r="G38" s="21"/>
    </row>
    <row r="39" spans="2:11" ht="26" x14ac:dyDescent="0.35">
      <c r="B39" s="30" t="s">
        <v>68</v>
      </c>
      <c r="C39" s="8" t="s">
        <v>69</v>
      </c>
      <c r="D39" s="35"/>
      <c r="E39" s="36"/>
      <c r="F39" s="48" t="e">
        <f>IF(F31+F35+F37&gt;F17-F25,F17-F25,(F9+F11)*F13-F15)</f>
        <v>#DIV/0!</v>
      </c>
      <c r="G39" s="21"/>
    </row>
    <row r="40" spans="2:11" ht="15" thickBot="1" x14ac:dyDescent="0.4">
      <c r="B40" s="22"/>
      <c r="C40" s="31"/>
      <c r="D40" s="23"/>
      <c r="E40" s="24"/>
      <c r="F40" s="49"/>
      <c r="G40" s="25"/>
    </row>
  </sheetData>
  <sheetProtection algorithmName="SHA-512" hashValue="oEcxCuXayNHcT6JIejB9LTWqeONwH2PkMfYeiGGwkVCekd5S7jVCvU69KfwbsXTNm+9rkJrf2t2lJguJwIbJNQ==" saltValue="swtxBN9PxviUOC+whdPZzw==" spinCount="100000" sheet="1" objects="1" scenarios="1"/>
  <mergeCells count="3">
    <mergeCell ref="B3:G3"/>
    <mergeCell ref="B4:G4"/>
    <mergeCell ref="B29:G2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DA134-2C19-448A-BB47-DEC79A8B5EC4}">
  <dimension ref="A1:D32"/>
  <sheetViews>
    <sheetView topLeftCell="A20" workbookViewId="0">
      <selection activeCell="I28" sqref="I28"/>
    </sheetView>
  </sheetViews>
  <sheetFormatPr baseColWidth="10" defaultColWidth="10.81640625" defaultRowHeight="14.5" x14ac:dyDescent="0.35"/>
  <cols>
    <col min="1" max="1" width="10.81640625" style="2"/>
    <col min="2" max="2" width="42.7265625" style="2" customWidth="1"/>
    <col min="3" max="3" width="19.1796875" style="2" customWidth="1"/>
    <col min="4" max="4" width="24.26953125" style="55" customWidth="1"/>
    <col min="5" max="16384" width="10.81640625" style="2"/>
  </cols>
  <sheetData>
    <row r="1" spans="1:4" ht="18.5" x14ac:dyDescent="0.35">
      <c r="A1" s="1" t="s">
        <v>70</v>
      </c>
    </row>
    <row r="3" spans="1:4" ht="57.5" customHeight="1" x14ac:dyDescent="0.35">
      <c r="A3" s="99" t="s">
        <v>71</v>
      </c>
      <c r="B3" s="100"/>
      <c r="C3" s="100"/>
      <c r="D3" s="100"/>
    </row>
    <row r="4" spans="1:4" ht="15" thickBot="1" x14ac:dyDescent="0.4"/>
    <row r="5" spans="1:4" ht="32" customHeight="1" x14ac:dyDescent="0.35">
      <c r="A5" s="26" t="s">
        <v>3</v>
      </c>
      <c r="B5" s="27" t="s">
        <v>46</v>
      </c>
      <c r="C5" s="28" t="s">
        <v>47</v>
      </c>
      <c r="D5" s="58">
        <v>15941996</v>
      </c>
    </row>
    <row r="6" spans="1:4" x14ac:dyDescent="0.35">
      <c r="A6" s="109"/>
      <c r="B6" s="110"/>
      <c r="C6" s="110"/>
      <c r="D6" s="111"/>
    </row>
    <row r="7" spans="1:4" ht="64.5" customHeight="1" x14ac:dyDescent="0.35">
      <c r="A7" s="30" t="s">
        <v>72</v>
      </c>
      <c r="B7" s="8" t="s">
        <v>48</v>
      </c>
      <c r="C7" s="35"/>
      <c r="D7" s="59"/>
    </row>
    <row r="8" spans="1:4" x14ac:dyDescent="0.35">
      <c r="A8" s="109"/>
      <c r="B8" s="110"/>
      <c r="C8" s="110"/>
      <c r="D8" s="111"/>
    </row>
    <row r="9" spans="1:4" ht="39" customHeight="1" x14ac:dyDescent="0.35">
      <c r="A9" s="30" t="s">
        <v>10</v>
      </c>
      <c r="B9" s="8" t="s">
        <v>49</v>
      </c>
      <c r="C9" s="35"/>
      <c r="D9" s="79">
        <f>D5-D7</f>
        <v>15941996</v>
      </c>
    </row>
    <row r="10" spans="1:4" x14ac:dyDescent="0.35">
      <c r="A10" s="109"/>
      <c r="B10" s="110"/>
      <c r="C10" s="110"/>
      <c r="D10" s="111"/>
    </row>
    <row r="11" spans="1:4" ht="39" customHeight="1" x14ac:dyDescent="0.35">
      <c r="A11" s="30" t="s">
        <v>12</v>
      </c>
      <c r="B11" s="8" t="s">
        <v>50</v>
      </c>
      <c r="C11" s="35" t="s">
        <v>51</v>
      </c>
      <c r="D11" s="60">
        <v>1</v>
      </c>
    </row>
    <row r="12" spans="1:4" x14ac:dyDescent="0.35">
      <c r="A12" s="109"/>
      <c r="B12" s="110"/>
      <c r="C12" s="110"/>
      <c r="D12" s="111"/>
    </row>
    <row r="13" spans="1:4" ht="124.5" customHeight="1" x14ac:dyDescent="0.35">
      <c r="A13" s="30" t="s">
        <v>15</v>
      </c>
      <c r="B13" s="8" t="s">
        <v>52</v>
      </c>
      <c r="C13" s="35" t="s">
        <v>53</v>
      </c>
      <c r="D13" s="61"/>
    </row>
    <row r="14" spans="1:4" ht="22.5" customHeight="1" x14ac:dyDescent="0.35">
      <c r="A14" s="109"/>
      <c r="B14" s="110"/>
      <c r="C14" s="110"/>
      <c r="D14" s="111"/>
    </row>
    <row r="15" spans="1:4" ht="26" customHeight="1" x14ac:dyDescent="0.35">
      <c r="A15" s="30"/>
      <c r="B15" s="39" t="s">
        <v>73</v>
      </c>
      <c r="C15" s="35" t="s">
        <v>74</v>
      </c>
      <c r="D15" s="61"/>
    </row>
    <row r="16" spans="1:4" x14ac:dyDescent="0.35">
      <c r="A16" s="112"/>
      <c r="B16" s="113"/>
      <c r="C16" s="113"/>
      <c r="D16" s="114"/>
    </row>
    <row r="17" spans="1:4" ht="39" customHeight="1" x14ac:dyDescent="0.35">
      <c r="A17" s="30" t="s">
        <v>18</v>
      </c>
      <c r="B17" s="8" t="s">
        <v>75</v>
      </c>
      <c r="C17" s="57"/>
      <c r="D17" s="78">
        <f>+ROUNDDOWN(((D7+D9)*D11-D13)-D15,0)</f>
        <v>15941996</v>
      </c>
    </row>
    <row r="18" spans="1:4" x14ac:dyDescent="0.35">
      <c r="A18" s="109"/>
      <c r="B18" s="110"/>
      <c r="C18" s="110"/>
      <c r="D18" s="111"/>
    </row>
    <row r="19" spans="1:4" ht="64.5" customHeight="1" x14ac:dyDescent="0.35">
      <c r="A19" s="30" t="s">
        <v>21</v>
      </c>
      <c r="B19" s="8" t="s">
        <v>76</v>
      </c>
      <c r="C19" s="35" t="s">
        <v>77</v>
      </c>
      <c r="D19" s="62">
        <v>0.04</v>
      </c>
    </row>
    <row r="20" spans="1:4" x14ac:dyDescent="0.35">
      <c r="A20" s="109"/>
      <c r="B20" s="110"/>
      <c r="C20" s="110"/>
      <c r="D20" s="111"/>
    </row>
    <row r="21" spans="1:4" ht="26" x14ac:dyDescent="0.35">
      <c r="A21" s="30" t="s">
        <v>23</v>
      </c>
      <c r="B21" s="8" t="s">
        <v>78</v>
      </c>
      <c r="C21" s="8"/>
      <c r="D21" s="77">
        <f>+ROUNDDOWN((0.15*D7/D5*D17)+(D19*D9/D5*D17),0)</f>
        <v>637679</v>
      </c>
    </row>
    <row r="22" spans="1:4" x14ac:dyDescent="0.35">
      <c r="A22" s="109"/>
      <c r="B22" s="110"/>
      <c r="C22" s="110"/>
      <c r="D22" s="111"/>
    </row>
    <row r="23" spans="1:4" ht="30.5" customHeight="1" x14ac:dyDescent="0.35">
      <c r="A23" s="30" t="s">
        <v>26</v>
      </c>
      <c r="B23" s="8" t="s">
        <v>79</v>
      </c>
      <c r="C23" s="35" t="s">
        <v>80</v>
      </c>
      <c r="D23" s="62">
        <v>0.28000000000000003</v>
      </c>
    </row>
    <row r="24" spans="1:4" x14ac:dyDescent="0.35">
      <c r="A24" s="109"/>
      <c r="B24" s="110"/>
      <c r="C24" s="110"/>
      <c r="D24" s="111"/>
    </row>
    <row r="25" spans="1:4" ht="26" x14ac:dyDescent="0.35">
      <c r="A25" s="30" t="s">
        <v>29</v>
      </c>
      <c r="B25" s="8" t="s">
        <v>81</v>
      </c>
      <c r="C25" s="29"/>
      <c r="D25" s="76">
        <f>(+ROUNDDOWN((D17-D21)*D23,0))</f>
        <v>4285208</v>
      </c>
    </row>
    <row r="26" spans="1:4" x14ac:dyDescent="0.35">
      <c r="A26" s="109"/>
      <c r="B26" s="110"/>
      <c r="C26" s="110"/>
      <c r="D26" s="111"/>
    </row>
    <row r="27" spans="1:4" x14ac:dyDescent="0.35">
      <c r="A27" s="30" t="s">
        <v>32</v>
      </c>
      <c r="B27" s="8" t="s">
        <v>82</v>
      </c>
      <c r="C27" s="53"/>
      <c r="D27" s="76">
        <f>(D17-D21-D25)</f>
        <v>11019109</v>
      </c>
    </row>
    <row r="28" spans="1:4" x14ac:dyDescent="0.35">
      <c r="A28" s="109"/>
      <c r="B28" s="110"/>
      <c r="C28" s="110"/>
      <c r="D28" s="111"/>
    </row>
    <row r="29" spans="1:4" ht="64.5" customHeight="1" x14ac:dyDescent="0.35">
      <c r="A29" s="30" t="s">
        <v>34</v>
      </c>
      <c r="B29" s="8" t="s">
        <v>83</v>
      </c>
      <c r="C29" s="35" t="s">
        <v>84</v>
      </c>
      <c r="D29" s="63"/>
    </row>
    <row r="30" spans="1:4" x14ac:dyDescent="0.35">
      <c r="A30" s="30"/>
      <c r="B30" s="8"/>
      <c r="C30" s="53"/>
      <c r="D30" s="64"/>
    </row>
    <row r="31" spans="1:4" ht="56" customHeight="1" x14ac:dyDescent="0.35">
      <c r="A31" s="30" t="s">
        <v>85</v>
      </c>
      <c r="B31" s="8" t="s">
        <v>86</v>
      </c>
      <c r="C31" s="53"/>
      <c r="D31" s="76">
        <f>D29*D27</f>
        <v>0</v>
      </c>
    </row>
    <row r="32" spans="1:4" ht="15" thickBot="1" x14ac:dyDescent="0.4">
      <c r="A32" s="22"/>
      <c r="B32" s="31"/>
      <c r="C32" s="32"/>
      <c r="D32" s="56"/>
    </row>
  </sheetData>
  <sheetProtection algorithmName="SHA-512" hashValue="j8TdY6+o8K24VgImf5DikVQr+EGMdstKoEKIFwgteCEbmeIIXyV4tb7mIlacJDWuZMCH3Sv9sQmr3qdZvuG8qw==" saltValue="OLdxwI73vR39bOVv4+JONQ==" spinCount="100000" sheet="1" objects="1" scenarios="1"/>
  <mergeCells count="13">
    <mergeCell ref="A28:D28"/>
    <mergeCell ref="A18:D18"/>
    <mergeCell ref="A20:D20"/>
    <mergeCell ref="A22:D22"/>
    <mergeCell ref="A26:D26"/>
    <mergeCell ref="A24:D24"/>
    <mergeCell ref="A3:D3"/>
    <mergeCell ref="A14:D14"/>
    <mergeCell ref="A16:D16"/>
    <mergeCell ref="A12:D12"/>
    <mergeCell ref="A10:D10"/>
    <mergeCell ref="A8:D8"/>
    <mergeCell ref="A6: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06E6B-5E9E-480D-85DB-6A6B55D27443}">
  <dimension ref="B1:O15"/>
  <sheetViews>
    <sheetView tabSelected="1" topLeftCell="B1" workbookViewId="0">
      <selection activeCell="H13" sqref="H13"/>
    </sheetView>
  </sheetViews>
  <sheetFormatPr baseColWidth="10" defaultColWidth="8.7265625" defaultRowHeight="14.5" x14ac:dyDescent="0.35"/>
  <cols>
    <col min="3" max="4" width="13.81640625" bestFit="1" customWidth="1"/>
    <col min="6" max="6" width="20.7265625" bestFit="1" customWidth="1"/>
    <col min="7" max="7" width="20.7265625" customWidth="1"/>
    <col min="8" max="8" width="11.36328125" bestFit="1" customWidth="1"/>
    <col min="9" max="9" width="11.1796875" bestFit="1" customWidth="1"/>
    <col min="10" max="10" width="11.1796875" customWidth="1"/>
    <col min="11" max="11" width="14.453125" bestFit="1" customWidth="1"/>
    <col min="12" max="12" width="14.54296875" bestFit="1" customWidth="1"/>
    <col min="13" max="14" width="10.54296875" bestFit="1" customWidth="1"/>
    <col min="15" max="15" width="13.81640625" bestFit="1" customWidth="1"/>
  </cols>
  <sheetData>
    <row r="1" spans="2:15" x14ac:dyDescent="0.35">
      <c r="B1" s="116" t="s">
        <v>96</v>
      </c>
      <c r="C1" s="118" t="s">
        <v>91</v>
      </c>
      <c r="D1" s="118"/>
      <c r="E1" s="87"/>
      <c r="F1" s="118" t="s">
        <v>92</v>
      </c>
      <c r="G1" s="118"/>
      <c r="H1" s="119" t="s">
        <v>93</v>
      </c>
      <c r="I1" s="119"/>
      <c r="J1" s="88"/>
      <c r="K1" s="119" t="s">
        <v>94</v>
      </c>
      <c r="L1" s="119"/>
    </row>
    <row r="2" spans="2:15" x14ac:dyDescent="0.35">
      <c r="B2" s="117"/>
      <c r="C2" s="89" t="s">
        <v>87</v>
      </c>
      <c r="D2" s="89" t="s">
        <v>88</v>
      </c>
      <c r="E2" s="87"/>
      <c r="F2" s="89" t="s">
        <v>87</v>
      </c>
      <c r="G2" s="89" t="s">
        <v>88</v>
      </c>
      <c r="H2" s="89" t="s">
        <v>87</v>
      </c>
      <c r="I2" s="89" t="s">
        <v>88</v>
      </c>
      <c r="J2" s="89" t="s">
        <v>90</v>
      </c>
      <c r="K2" s="89" t="s">
        <v>87</v>
      </c>
      <c r="L2" s="89" t="s">
        <v>88</v>
      </c>
      <c r="M2" s="94" t="s">
        <v>95</v>
      </c>
      <c r="N2" s="83" t="s">
        <v>90</v>
      </c>
      <c r="O2" s="82" t="s">
        <v>89</v>
      </c>
    </row>
    <row r="3" spans="2:15" x14ac:dyDescent="0.35">
      <c r="B3" s="87">
        <v>2020</v>
      </c>
      <c r="C3" s="90">
        <f>'[1]Niveau de Réf MR1 avec erreur'!$F$120</f>
        <v>11849654.471679514</v>
      </c>
      <c r="D3" s="90">
        <v>11884044.105292013</v>
      </c>
      <c r="E3" s="91">
        <f>C3-D3</f>
        <v>-34389.633612498641</v>
      </c>
      <c r="F3" s="91">
        <f>'[1]Suivi MR1'!$E$106</f>
        <v>8438126.6220815107</v>
      </c>
      <c r="G3" s="91">
        <f>F3</f>
        <v>8438126.6220815107</v>
      </c>
      <c r="H3" s="91">
        <f>(C3-F3)*O9</f>
        <v>2663795.7181792632</v>
      </c>
      <c r="I3" s="91">
        <f>(D3-F3)*O9</f>
        <v>2690647.8978492962</v>
      </c>
      <c r="J3" s="91">
        <f>I3-H3</f>
        <v>26852.179670033045</v>
      </c>
      <c r="K3" s="90">
        <v>1764499</v>
      </c>
      <c r="L3" s="92">
        <v>1782286</v>
      </c>
      <c r="N3" s="86">
        <f>K3-L3</f>
        <v>-17787</v>
      </c>
      <c r="O3" s="85">
        <f>N3*5</f>
        <v>-88935</v>
      </c>
    </row>
    <row r="4" spans="2:15" x14ac:dyDescent="0.35">
      <c r="B4" s="87">
        <v>2021</v>
      </c>
      <c r="C4" s="90">
        <v>11836401</v>
      </c>
      <c r="D4" s="90">
        <v>11870790.197976174</v>
      </c>
      <c r="E4" s="91">
        <f t="shared" ref="E4:E7" si="0">C4-D4</f>
        <v>-34389.197976173833</v>
      </c>
      <c r="F4" s="87"/>
      <c r="G4" s="93">
        <f>'[1]Suivi MR2'!$E$107</f>
        <v>3906591.0284765577</v>
      </c>
      <c r="H4" s="87"/>
      <c r="I4" s="91">
        <f>D4-G4</f>
        <v>7964199.1694996161</v>
      </c>
      <c r="J4" s="91"/>
      <c r="K4" s="87"/>
      <c r="L4" s="92">
        <f>'Section 8'!D27</f>
        <v>11019109</v>
      </c>
      <c r="M4" s="115">
        <f>L4+L5</f>
        <v>22038218</v>
      </c>
    </row>
    <row r="5" spans="2:15" x14ac:dyDescent="0.35">
      <c r="B5" s="87">
        <v>2022</v>
      </c>
      <c r="C5" s="90">
        <v>11823147</v>
      </c>
      <c r="D5" s="90">
        <v>11857536.290660333</v>
      </c>
      <c r="E5" s="91">
        <f t="shared" si="0"/>
        <v>-34389.290660332888</v>
      </c>
      <c r="F5" s="87"/>
      <c r="G5" s="93">
        <f>'[1]Suivi MR2'!$E$108</f>
        <v>3906591.0284765577</v>
      </c>
      <c r="H5" s="87"/>
      <c r="I5" s="91">
        <f>D5-G5</f>
        <v>7950945.2621837752</v>
      </c>
      <c r="J5" s="91"/>
      <c r="K5" s="87"/>
      <c r="L5" s="92">
        <f>'Section 8'!D27</f>
        <v>11019109</v>
      </c>
      <c r="M5" s="115"/>
      <c r="O5" s="84"/>
    </row>
    <row r="6" spans="2:15" x14ac:dyDescent="0.35">
      <c r="B6" s="87">
        <v>2023</v>
      </c>
      <c r="C6" s="90">
        <v>11809893</v>
      </c>
      <c r="D6" s="90">
        <v>11844282.383344494</v>
      </c>
      <c r="E6" s="91">
        <f t="shared" si="0"/>
        <v>-34389.383344493806</v>
      </c>
      <c r="F6" s="87"/>
      <c r="G6" s="87"/>
      <c r="H6" s="87"/>
      <c r="I6" s="87"/>
      <c r="J6" s="87"/>
      <c r="K6" s="87"/>
      <c r="L6" s="87"/>
    </row>
    <row r="7" spans="2:15" x14ac:dyDescent="0.35">
      <c r="B7" s="87">
        <v>2024</v>
      </c>
      <c r="C7" s="90">
        <v>11796639</v>
      </c>
      <c r="D7" s="90">
        <v>11831028.476028655</v>
      </c>
      <c r="E7" s="91">
        <f t="shared" si="0"/>
        <v>-34389.476028654724</v>
      </c>
      <c r="F7" s="87"/>
      <c r="G7" s="87"/>
      <c r="H7" s="87"/>
      <c r="I7" s="87"/>
      <c r="J7" s="87"/>
      <c r="K7" s="87"/>
      <c r="L7" s="87"/>
    </row>
    <row r="9" spans="2:15" x14ac:dyDescent="0.35">
      <c r="I9" s="95">
        <f>I3-H3</f>
        <v>26852.179670033045</v>
      </c>
      <c r="J9" s="95"/>
      <c r="L9" s="85"/>
      <c r="O9">
        <f>285/365</f>
        <v>0.78082191780821919</v>
      </c>
    </row>
    <row r="10" spans="2:15" x14ac:dyDescent="0.35">
      <c r="F10" s="85"/>
    </row>
    <row r="14" spans="2:15" x14ac:dyDescent="0.35">
      <c r="H14" s="85"/>
    </row>
    <row r="15" spans="2:15" x14ac:dyDescent="0.35">
      <c r="H15" s="85"/>
    </row>
  </sheetData>
  <mergeCells count="6">
    <mergeCell ref="M4:M5"/>
    <mergeCell ref="B1:B2"/>
    <mergeCell ref="C1:D1"/>
    <mergeCell ref="F1:G1"/>
    <mergeCell ref="H1:I1"/>
    <mergeCell ref="K1:L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C63796AC4CD8240B1C5306DBBB0EBBC" ma:contentTypeVersion="18" ma:contentTypeDescription="Crear nuevo documento." ma:contentTypeScope="" ma:versionID="8addd56040e0cd58ec17f3ea75e322fb">
  <xsd:schema xmlns:xsd="http://www.w3.org/2001/XMLSchema" xmlns:xs="http://www.w3.org/2001/XMLSchema" xmlns:p="http://schemas.microsoft.com/office/2006/metadata/properties" xmlns:ns2="c8170e2e-b890-48f2-92cc-c82eae8283c7" xmlns:ns3="6e4e05ff-3209-4d8c-9295-25eb96245a02" xmlns:ns4="3e02667f-0271-471b-bd6e-11a2e16def1d" targetNamespace="http://schemas.microsoft.com/office/2006/metadata/properties" ma:root="true" ma:fieldsID="bcaf4704becb54695051f0d4dd323626" ns2:_="" ns3:_="" ns4:_="">
    <xsd:import namespace="c8170e2e-b890-48f2-92cc-c82eae8283c7"/>
    <xsd:import namespace="6e4e05ff-3209-4d8c-9295-25eb96245a02"/>
    <xsd:import namespace="3e02667f-0271-471b-bd6e-11a2e16def1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70e2e-b890-48f2-92cc-c82eae828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a6c10d7-b926-4fc0-945e-3cbf5049f6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4e05ff-3209-4d8c-9295-25eb96245a02"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02667f-0271-471b-bd6e-11a2e16def1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41fa5fe-66ab-497a-b531-5e76f5794b9f}" ma:internalName="TaxCatchAll" ma:showField="CatchAllData" ma:web="6e4e05ff-3209-4d8c-9295-25eb96245a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8170e2e-b890-48f2-92cc-c82eae8283c7">
      <Terms xmlns="http://schemas.microsoft.com/office/infopath/2007/PartnerControls"/>
    </lcf76f155ced4ddcb4097134ff3c332f>
    <TaxCatchAll xmlns="3e02667f-0271-471b-bd6e-11a2e16def1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E92FBE-9172-449E-AA72-164BEE85E7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70e2e-b890-48f2-92cc-c82eae8283c7"/>
    <ds:schemaRef ds:uri="6e4e05ff-3209-4d8c-9295-25eb96245a02"/>
    <ds:schemaRef ds:uri="3e02667f-0271-471b-bd6e-11a2e16def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D44D4E-997B-4559-956B-A701BA0ABFCA}">
  <ds:schemaRefs>
    <ds:schemaRef ds:uri="http://schemas.microsoft.com/office/2006/metadata/properties"/>
    <ds:schemaRef ds:uri="http://schemas.microsoft.com/office/infopath/2007/PartnerControls"/>
    <ds:schemaRef ds:uri="c8170e2e-b890-48f2-92cc-c82eae8283c7"/>
    <ds:schemaRef ds:uri="3e02667f-0271-471b-bd6e-11a2e16def1d"/>
  </ds:schemaRefs>
</ds:datastoreItem>
</file>

<file path=customXml/itemProps3.xml><?xml version="1.0" encoding="utf-8"?>
<ds:datastoreItem xmlns:ds="http://schemas.openxmlformats.org/officeDocument/2006/customXml" ds:itemID="{6E33604C-4B61-40CB-AF41-2BA7AE82C5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Section 7.2</vt:lpstr>
      <vt:lpstr>Section 7.3</vt:lpstr>
      <vt:lpstr>Section 8</vt:lpstr>
      <vt:lpstr>Adjustments</vt:lpstr>
      <vt:lpstr>'Section 7.2'!_Toc79740668</vt:lpstr>
      <vt:lpstr>'Section 8'!_Toc79740670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ESTRADA</dc:creator>
  <cp:keywords/>
  <dc:description/>
  <cp:lastModifiedBy>BNC REDD</cp:lastModifiedBy>
  <cp:revision/>
  <dcterms:created xsi:type="dcterms:W3CDTF">2024-07-15T10:35:37Z</dcterms:created>
  <dcterms:modified xsi:type="dcterms:W3CDTF">2024-11-11T14:43:03Z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0x010100DC63796AC4CD8240B1C5306DBBB0EBBC</vt:lpwstr>
  </property>
  <property fmtid="{D5CDD505-2E9C-101B-9397-08002B2CF9AE}" pid="3" name="MediaServiceImageTags">
    <vt:lpwstr/>
  </property>
</Properties>
</file>